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171" windowWidth="12720" windowHeight="12154" tabRatio="859" activeTab="5"/>
  </bookViews>
  <sheets>
    <sheet name="Приложение 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xlnm.Print_Area" localSheetId="2">'Приложение 2'!$A$1:$D$43</definedName>
  </definedNames>
  <calcPr fullCalcOnLoad="1"/>
</workbook>
</file>

<file path=xl/sharedStrings.xml><?xml version="1.0" encoding="utf-8"?>
<sst xmlns="http://schemas.openxmlformats.org/spreadsheetml/2006/main" count="1069" uniqueCount="475">
  <si>
    <t>Стимулирующие выплаты работникам библиотек за счет средств областного и местного бюджетов</t>
  </si>
  <si>
    <t>Мероприятия по пенсионному обеспечению муниципальных служащих</t>
  </si>
  <si>
    <t>Публичные нормативные социальные выплаты гражданам</t>
  </si>
  <si>
    <t>310</t>
  </si>
  <si>
    <t>Социальные выплаты отдельным категориям граждан</t>
  </si>
  <si>
    <t>Социальные выплаты гражданам, кроме публичных нормативных социальных выплат</t>
  </si>
  <si>
    <t>320</t>
  </si>
  <si>
    <t>Меры социальной поддержки по предоставлению транспортных услуг отдельным категориям граждан</t>
  </si>
  <si>
    <t>Меры социальной поддержки (в виде периодических печатных изданий) отдельным категориям граждан</t>
  </si>
  <si>
    <t>Реализация мероприятий за счет средств резервного фонда</t>
  </si>
  <si>
    <t>9900080060</t>
  </si>
  <si>
    <t xml:space="preserve">Мероприятия по развитию физической культуры и массового спорта </t>
  </si>
  <si>
    <t>Строительство объектов физической культуры</t>
  </si>
  <si>
    <t>Реализация функций и полномочий  органов местного самоуправления в сфере образования в рамках непрограммных расходов</t>
  </si>
  <si>
    <t>Приложение 5</t>
  </si>
  <si>
    <t xml:space="preserve">в том числе: 
бюджетные кредиты, полученные от других бюджетов бюджетной системы Российской Федерации
</t>
  </si>
  <si>
    <t>ИТОГО:</t>
  </si>
  <si>
    <t>Резервные средства</t>
  </si>
  <si>
    <t>Обеспечение деятельности главы муниципального образования, главы администрации</t>
  </si>
  <si>
    <t xml:space="preserve">Специальные расходы
</t>
  </si>
  <si>
    <t>880</t>
  </si>
  <si>
    <t>870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</si>
  <si>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</si>
  <si>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Содержание дорог общего пользования местного значения</t>
  </si>
  <si>
    <t>1700000000</t>
  </si>
  <si>
    <t>Мероприятия по капитальному ремонту общего имущества в многоквартирных домах</t>
  </si>
  <si>
    <t>9900080070</t>
  </si>
  <si>
    <t xml:space="preserve">Мероприятия по газификации населенных пунктов муниципального образования Виллозское городское поселение </t>
  </si>
  <si>
    <t xml:space="preserve">Паспортизация объектов уличного освещения </t>
  </si>
  <si>
    <t>Комплектование книжного фонда библиотек</t>
  </si>
  <si>
    <t>Муниципальная  программа «Развитие части территорий муниципального образования Виллозское городское поселение  Ломоносовского муниципального района Ленинградской области  на 2019 год»</t>
  </si>
  <si>
    <t>Мероприятия по развитию части территорий  поселения</t>
  </si>
  <si>
    <t>03000S4770</t>
  </si>
  <si>
    <t>Исполнено, тыс. руб.</t>
  </si>
  <si>
    <t>000 10804020 01 0000 110</t>
  </si>
  <si>
    <t>03 10</t>
  </si>
  <si>
    <t xml:space="preserve">Обеспечение пожарной безопасности
</t>
  </si>
  <si>
    <t>Доходы от сдачи в аренду имущества, составляющего казну поселений (за исключением земельных участков)</t>
  </si>
  <si>
    <t>000 11109045 10 0000 120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</si>
  <si>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</si>
  <si>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000 200 00000 00 0000 000</t>
  </si>
  <si>
    <t>000 202 00000 00 0000 000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</si>
  <si>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</si>
  <si>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</si>
  <si>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Субвенции бюджетам поселений на выполнение передаваемых полномочий субъектов Российской Федерации</t>
  </si>
  <si>
    <t>раздел</t>
  </si>
  <si>
    <t>подраздел</t>
  </si>
  <si>
    <t xml:space="preserve">Исполнено, тыс.руб. </t>
  </si>
  <si>
    <t>Исполнено тыс.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</si>
  <si>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</si>
  <si>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</si>
  <si>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000 103 00000 00 0000 000</t>
  </si>
  <si>
    <t>000 103 02230 01 0000 110</t>
  </si>
  <si>
    <t>000 103 02240 01 0000 110</t>
  </si>
  <si>
    <t>000 103 02250 01 0000 110</t>
  </si>
  <si>
    <t>000 103 02260 01 0000 110</t>
  </si>
  <si>
    <t>000 106 00000 00 0000 000</t>
  </si>
  <si>
    <t>000 106 01000 00 0000 110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</si>
  <si>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</si>
  <si>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</si>
  <si>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</t>
  </si>
  <si>
    <t>НАЛОГИ НА ИМУЩЕСТВО</t>
  </si>
  <si>
    <t>Наименование статьи доходов</t>
  </si>
  <si>
    <t>ЖИЛИЩНО-КОММУНАЛЬНОЕ ХОЗЯЙСТВО</t>
  </si>
  <si>
    <t>Коммунальное хозяйство</t>
  </si>
  <si>
    <t>СОЦИАЛЬНАЯ ПОЛИТИКА</t>
  </si>
  <si>
    <t>Приложение 1</t>
  </si>
  <si>
    <t>к Решению Совета депутатов</t>
  </si>
  <si>
    <t>Налог на доходы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</si>
  <si>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</si>
  <si>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</si>
  <si>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Культура</t>
  </si>
  <si>
    <t>Пенсионное обеспечение</t>
  </si>
  <si>
    <t>ОБЩЕГОСУДАРСТВЕННЫЕ ВОПРОСЫ</t>
  </si>
  <si>
    <t>НАЦИОНАЛЬНАЯ ЭКОНОМИКА</t>
  </si>
  <si>
    <t>Наименование источника</t>
  </si>
  <si>
    <t>Благоустройство</t>
  </si>
  <si>
    <t>Код доходов</t>
  </si>
  <si>
    <t>НАЛОГИ НА ПРИБЫЛЬ, ДОХОДЫ</t>
  </si>
  <si>
    <t>01 04</t>
  </si>
  <si>
    <t>01 00</t>
  </si>
  <si>
    <t>НАЦИОНАЛЬНАЯ БЕЗОПАСНОСТЬ И ПРАВООХРАНИТЕЛЬНАЯ ДЕЯТЕЛЬНОСТЬ</t>
  </si>
  <si>
    <t>03 00</t>
  </si>
  <si>
    <t>03 09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</si>
  <si>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</si>
  <si>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</si>
  <si>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</si>
  <si>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</si>
  <si>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</si>
  <si>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</si>
  <si>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</si>
  <si>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</si>
  <si>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</si>
  <si>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</si>
  <si>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</si>
  <si>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</si>
  <si>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Прочие доходы от использования имущества и  прав, находящихся  в  государственной и муниципальной собственности</t>
  </si>
  <si>
    <t>НАЛОГОВЫЕ И НЕНАЛОГОВЫЕ ДОХОДЫ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</si>
  <si>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</si>
  <si>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</si>
  <si>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Прочие субсидии бюджетам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</si>
  <si>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</si>
  <si>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</si>
  <si>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10 03</t>
  </si>
  <si>
    <t>Социальное обеспечение населения</t>
  </si>
  <si>
    <t>ОБРАЗОВАНИЕ</t>
  </si>
  <si>
    <t>Молодежная политика и оздоровление детей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</si>
  <si>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</si>
  <si>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</si>
  <si>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</si>
  <si>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</si>
  <si>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</si>
  <si>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</si>
  <si>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</si>
  <si>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</si>
  <si>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</si>
  <si>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</si>
  <si>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</si>
  <si>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</si>
  <si>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</si>
  <si>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КУЛЬТУРА, КИНЕМАТОГРАФИЯ</t>
  </si>
  <si>
    <t>04 09</t>
  </si>
  <si>
    <t xml:space="preserve">НАЛОГИ НА ТОВАРЫ (РАБОТЫ, УСЛУГИ), РЕАЛИЗУЕМЫЕ НА ТЕРРИТОРИИ РОССИЙСКОЙ ФЕДЕРАЦИИ
</t>
  </si>
  <si>
    <t>Доходы от уплаты акцизов на автомобильный бензин, дизельное топливо, моторные масла для дизельных и карбюраторных (инжекторных) двигателей, подлежащих зачислению в местный бюджет</t>
  </si>
  <si>
    <t>Дорожное хозяйство (дорожные фонды)</t>
  </si>
  <si>
    <t>БЕЗВОЗМЕЗДНЫЕ ПОСТУПЛЕНИЯ</t>
  </si>
  <si>
    <t>БЕЗВОЗМЕЗДНЫЕ ПОСТУПЛЕНИЯ ОТ ДРУГИХ  БЮДЖЕТОВ БЮДЖЕТНОЙ СИСТЕМЫ РОССИЙСКОЙ ФЕДЕРАЦИИ</t>
  </si>
  <si>
    <t>СРЕДСТВА МАССОВОЙ ИНФОРМАЦИИ</t>
  </si>
  <si>
    <t>Периодическая печать и издательства</t>
  </si>
  <si>
    <t>12 00</t>
  </si>
  <si>
    <t>12 02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</si>
  <si>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</si>
  <si>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Субсидии бюджетам субъектов Российской Федерации и муниципальных образований (межбюджетные субсидии)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</si>
  <si>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</si>
  <si>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ПОКАЗАТЕЛИ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</si>
  <si>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</si>
  <si>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</si>
  <si>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000 106 06000 00 0000 110</t>
  </si>
  <si>
    <t xml:space="preserve"> 000 108 04000 01 0000 110</t>
  </si>
  <si>
    <t>000 108 00000 00 0000 000</t>
  </si>
  <si>
    <t>000 101 02010 01 0000 110</t>
  </si>
  <si>
    <t>000 101 02000 01 0000 110</t>
  </si>
  <si>
    <t>000 101 02020 01 0000 110</t>
  </si>
  <si>
    <t>000 10102030 01 0000 110</t>
  </si>
  <si>
    <t>000 101 00000 00 0000 000</t>
  </si>
  <si>
    <t>000 100 00000 00 0000 000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</si>
  <si>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</si>
  <si>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000 111 05000 00 0000 120</t>
  </si>
  <si>
    <t>000 111 00000 00 0000 000</t>
  </si>
  <si>
    <t>Приложение 3</t>
  </si>
  <si>
    <t>Увеличение остатков средств бюджета</t>
  </si>
  <si>
    <t>Уменьшение остатков средств бюджета</t>
  </si>
  <si>
    <t>Всего источников внутреннего финансирования</t>
  </si>
  <si>
    <t xml:space="preserve">Исполнено,         тыс. руб. </t>
  </si>
  <si>
    <t>905 01 05 02 01 10 0000 510</t>
  </si>
  <si>
    <t>905 01 05 02 01 10 0000 610</t>
  </si>
  <si>
    <t xml:space="preserve">Код </t>
  </si>
  <si>
    <t>000 106 06033 10 0000 110</t>
  </si>
  <si>
    <t>000 106 06043 10 0000 110</t>
  </si>
  <si>
    <t>000 111 0900000 0000 120</t>
  </si>
  <si>
    <t>04 12</t>
  </si>
  <si>
    <t>Другие вопросы в области национальной экономики</t>
  </si>
  <si>
    <t>Виллозского городского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</si>
  <si>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</si>
  <si>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</si>
  <si>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</si>
  <si>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000 111 05013 13 0000 120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</si>
  <si>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</si>
  <si>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000 114 06313 13 0000 430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</si>
  <si>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</si>
  <si>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000 114 06000 00 0000 130</t>
  </si>
  <si>
    <t>ДОХОДЫ ОТ ПРОДАЖИ МАТЕРИАЛЬНЫХ И НЕМАТЕРИАЛЬНЫХ АКТИВОВ</t>
  </si>
  <si>
    <t>000 114 00000 00 0000 000</t>
  </si>
  <si>
    <t>000 111 0507513 0000 120</t>
  </si>
  <si>
    <t>ШТРАФЫ, САНКЦИИ, ВОЗМЕЩЕНИЕ УЩЕРБА</t>
  </si>
  <si>
    <t>000 116 00000 00 0000000</t>
  </si>
  <si>
    <t>01 11</t>
  </si>
  <si>
    <t>Резервные  фонды</t>
  </si>
  <si>
    <t xml:space="preserve">Приложение </t>
  </si>
  <si>
    <t>Доходы</t>
  </si>
  <si>
    <t>Расходы</t>
  </si>
  <si>
    <t>Источники финансирования дефицита</t>
  </si>
  <si>
    <t>Наименование показателя</t>
  </si>
  <si>
    <t xml:space="preserve">План,                        тыс. руб. </t>
  </si>
  <si>
    <t>000 114 06013 13 0000 430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</si>
  <si>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</si>
  <si>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</si>
  <si>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01 07</t>
  </si>
  <si>
    <t>Обеспечение проведения выборов и референдумов</t>
  </si>
  <si>
    <t>ПРОЧИЕ НЕНАЛОГОВЫЕ ДОХОДЫ</t>
  </si>
  <si>
    <t>000 117 00000 00 0000 000</t>
  </si>
  <si>
    <t>000 11105313 13 0000 120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</si>
  <si>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</si>
  <si>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000 116 90050 13 0000 140</t>
  </si>
  <si>
    <t>11 02</t>
  </si>
  <si>
    <t xml:space="preserve">Массовый спорт
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</si>
  <si>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</si>
  <si>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000 202 20000 00 0000 150</t>
  </si>
  <si>
    <t>000 202 20216 13 0000 150</t>
  </si>
  <si>
    <t>000 202 29999 10 0000 150</t>
  </si>
  <si>
    <t>000 202 30000 00 0000 150</t>
  </si>
  <si>
    <t>000 20230024 10 0000 150</t>
  </si>
  <si>
    <t>000 202 35118 10 0000 150</t>
  </si>
  <si>
    <t>000 202 45550 13 0000 150</t>
  </si>
  <si>
    <t>000 219 00000 10 0000 150</t>
  </si>
  <si>
    <t>000 219 60010 10 0000 150</t>
  </si>
  <si>
    <t xml:space="preserve">Межбюджетные трансферты, передаваемые бюджетам за достижение показателей деятельности органов исполнительной власти субъектов Российской Федерации                                                                                                                      </t>
  </si>
  <si>
    <t>000 202 4000 00 0000 150</t>
  </si>
  <si>
    <t xml:space="preserve">Иные межбюджетные трансферты                                                                                                                     </t>
  </si>
  <si>
    <t>000 202 49999 13 0000 150</t>
  </si>
  <si>
    <t>Прочие межбюджетные трансферты, передаваемые бюджетам городских поселений</t>
  </si>
  <si>
    <t>% выполнения к годовому плану</t>
  </si>
  <si>
    <t>*</t>
  </si>
  <si>
    <t>ИТОГО</t>
  </si>
  <si>
    <t>Приложение 4</t>
  </si>
  <si>
    <t>коды</t>
  </si>
  <si>
    <t>раздел и подраздел</t>
  </si>
  <si>
    <t>целевая статья</t>
  </si>
  <si>
    <t>вид расхода</t>
  </si>
  <si>
    <t>Администрация Виллозского городского поселения Ломоносовского  района</t>
  </si>
  <si>
    <t>Непрограммные расходы</t>
  </si>
  <si>
    <t>9000000000</t>
  </si>
  <si>
    <t>Реализация функций и полномочий  органов местного самоуправления в рамках непрограммной части</t>
  </si>
  <si>
    <t>9900000000</t>
  </si>
  <si>
    <t>Обеспечение деятельности аппаратов органов местного самоуправления</t>
  </si>
  <si>
    <t>9900000210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</si>
  <si>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</si>
  <si>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</si>
  <si>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</si>
  <si>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</si>
  <si>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трансферты по передаче полномочий по осуществлению внешнего муниципального контроля</t>
  </si>
  <si>
    <t>9900005000</t>
  </si>
  <si>
    <t>9900005030</t>
  </si>
  <si>
    <t>Иные межбюджетные трансферты</t>
  </si>
  <si>
    <t>540</t>
  </si>
  <si>
    <t>9900000220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</si>
  <si>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</si>
  <si>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Реализация функций и полномочий  органов местного самоуправления  в рамках непрограммных расходов</t>
  </si>
  <si>
    <t>9900000200</t>
  </si>
  <si>
    <t xml:space="preserve">Исполнение судебных актов
</t>
  </si>
  <si>
    <t>830</t>
  </si>
  <si>
    <t>Уплата налогов,сборов и иных платежей</t>
  </si>
  <si>
    <t>850</t>
  </si>
  <si>
    <t>0700000000</t>
  </si>
  <si>
    <t>Мероприятия по формлению права собственности и использованию имущества</t>
  </si>
  <si>
    <t>1400000000</t>
  </si>
  <si>
    <t xml:space="preserve">Мероприятия по обеспечению правопорядка </t>
  </si>
  <si>
    <t xml:space="preserve">Прочие расходы в рамках полномочий органов  местного самоуправления </t>
  </si>
  <si>
    <t>9900000280</t>
  </si>
  <si>
    <t>Осуществление отдельных государственных полномочий Ленинградской области</t>
  </si>
  <si>
    <t>9900070000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</si>
  <si>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</si>
  <si>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9900071340</t>
  </si>
  <si>
    <t>Осуществление отдельных государственных полномочий</t>
  </si>
  <si>
    <t>9900050000</t>
  </si>
  <si>
    <t>Осуществление первичного воинского учета на территории, где отсутствуют военные комиссариаты</t>
  </si>
  <si>
    <t>9900051180</t>
  </si>
  <si>
    <t>Мероприятия по предупреждению ЧС</t>
  </si>
  <si>
    <t>Расходы по переданным отдельным государственным полномочиям, на участие в государственных программах</t>
  </si>
  <si>
    <t>14000S0000</t>
  </si>
  <si>
    <t>14000S4660</t>
  </si>
  <si>
    <t>0300000000</t>
  </si>
  <si>
    <t>03000S0000</t>
  </si>
  <si>
    <t>Мероприятия по пожарной безопасности</t>
  </si>
  <si>
    <t xml:space="preserve"> Муниципальная  программа "Социальная поддержка  и предоставление услуг отдельным категориям граждан  в муниципальном образовании Виллозское городское поселение Ломоносовского муниципального района Ленинградской области на 2018 - 2020 годы"</t>
  </si>
  <si>
    <t>0600000000</t>
  </si>
  <si>
    <t>Осуществление отдельных государственных полномочий по предоставлению денежной компенсации части расходов организациям, осуществляющих поставку твердого топлива отдельным категориям граждан, проживающих в домах, не имеющих центрального отопления и газоснаб</t>
  </si>
  <si>
    <t>0600001100</t>
  </si>
  <si>
    <t xml:space="preserve">Субсидии юридическим лицам (кроме некоммерческих организаций), индивидуальным препринимателям, физическим лицам - производителям товаров, работ, услуг
</t>
  </si>
  <si>
    <t>810</t>
  </si>
  <si>
    <t>Дорожное хозяйство (Дорожные фонды)</t>
  </si>
  <si>
    <t>0500000000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</si>
  <si>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</si>
  <si>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 дорог общего пользования местного значения</t>
  </si>
  <si>
    <t>Основное мероприятие "Содержание автомобильных дорог общего пользования местного значения, дворовых территорий многоквартирных домов и проездов к ним"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</si>
  <si>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</si>
  <si>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"Техническое оснащение,  постановка на кадастровый учет объектов недвижимости в целях государственной регистрации прав"</t>
  </si>
  <si>
    <t xml:space="preserve">Техническое оснащение и паспортизация автомобильных дорог общего пользования местного значения </t>
  </si>
  <si>
    <t>1500000000</t>
  </si>
  <si>
    <t>Мероприятия по регулированию градостроительной деятельности в области территориального планирования и планировки территории</t>
  </si>
  <si>
    <t>Мероприятия по регулированию градостроительной деятельности в области архитектуры и строительства</t>
  </si>
  <si>
    <t>0400000000</t>
  </si>
  <si>
    <t xml:space="preserve">Мероприятия по капитальному ремонту муниципального жилищного фонда </t>
  </si>
  <si>
    <t>0800000000</t>
  </si>
  <si>
    <t xml:space="preserve">Мероприятия по энергосбережению и повышению энергоэффективности муниципального жилищного фонда </t>
  </si>
  <si>
    <t>0900000000</t>
  </si>
  <si>
    <t>Основное мероприятие "Строительство и реконструкция объектов коммунальной инфраструктуры"</t>
  </si>
  <si>
    <t xml:space="preserve">Реконструкции объектов коммунальной инфраструктуры </t>
  </si>
  <si>
    <t xml:space="preserve">Бюджетные инвестиции </t>
  </si>
  <si>
    <t>410</t>
  </si>
  <si>
    <t>Мероприятия по  ремонту и содержанию объектов коммунальной инфраструктуры</t>
  </si>
  <si>
    <t>1000000000</t>
  </si>
  <si>
    <t>Мероприятия по энергосбережению и повышению энергоэффективности коммунальной инфраструктуры</t>
  </si>
  <si>
    <t>1100000000</t>
  </si>
  <si>
    <t>Мероприятия по ремонту и содержанию объектов уличного освещения</t>
  </si>
  <si>
    <t>Мероприятия по озеленению территории поселения</t>
  </si>
  <si>
    <t xml:space="preserve">Предоставление субсидий муниципальным бюджетным и автономным учреждениям </t>
  </si>
  <si>
    <t xml:space="preserve">Субсидии бюджетным учреждениям </t>
  </si>
  <si>
    <t>610</t>
  </si>
  <si>
    <t xml:space="preserve">Мероприятия по благоустройству территории поселения </t>
  </si>
  <si>
    <t>1600000000</t>
  </si>
  <si>
    <t>1600201420</t>
  </si>
  <si>
    <t>Мероприятия по благоустройству наиболее посещаемых территорий общего пользования</t>
  </si>
  <si>
    <t>1300000000</t>
  </si>
  <si>
    <t xml:space="preserve">КУЛЬТУРА, КИНЕМАТОГРАФИЯ </t>
  </si>
  <si>
    <t>1200000000</t>
  </si>
  <si>
    <t xml:space="preserve">Расходы на обеспечение деятельности казенных учреждений </t>
  </si>
  <si>
    <t>Расходы на выплаты персоналу казенных учреждений</t>
  </si>
  <si>
    <t>110</t>
  </si>
  <si>
    <t>Уплата  налогов,сборов  и иных платежей</t>
  </si>
  <si>
    <t>Культурно-массовые мероприятия и праздники</t>
  </si>
  <si>
    <t>Стимулирующие выплаты работникам муниципальных учреждений культуры за счет средств областного и местного бюджетов</t>
  </si>
  <si>
    <t>Приложение 2</t>
  </si>
  <si>
    <t>000 105 00000 00 0000 000</t>
  </si>
  <si>
    <t>НАЛОГ НА СОВОКУПНЫЙ ДОХОД</t>
  </si>
  <si>
    <t>000 105 0301001 0000 110</t>
  </si>
  <si>
    <t>Единый сельскохозяйственный налог</t>
  </si>
  <si>
    <t>000 116 0700000 0000 140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</si>
  <si>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</si>
  <si>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000 116 0701000 0000 140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</si>
  <si>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</si>
  <si>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000 116 1003013 0000 140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</si>
  <si>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</si>
  <si>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</si>
  <si>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11401S4660</t>
  </si>
  <si>
    <t>Мероприятия по развитию части территорий поселения</t>
  </si>
  <si>
    <t>Прочие расходы в рамках полномочий органов местного самоуправления</t>
  </si>
  <si>
    <t>Мероприятия в рамках полномочий органов местного самоуправления</t>
  </si>
  <si>
    <t>000 10102080 01 0000 110</t>
  </si>
  <si>
    <t>Налог на доходы физических лиц в части суммы налога, превышающей 650 000 рублей, относящейся к к части налоговой базы, превышающей 5 000 000 рублей</t>
  </si>
  <si>
    <t>000 112 00000 00 0000 000</t>
  </si>
  <si>
    <t xml:space="preserve">ПЛАТЕЖИ ПРИ ПОЛЬЗОВАНИИ ПРИРОДНЫМИ РЕСУРСАМИ
</t>
  </si>
  <si>
    <t>000 112 01010 01 0000 120</t>
  </si>
  <si>
    <t>000 112 01030 01 0000 120</t>
  </si>
  <si>
    <t>000 112 01040 01 0000 120</t>
  </si>
  <si>
    <t>Плата за негативное воздействие на окружающую среду</t>
  </si>
  <si>
    <t>000 116 0709000 0000 140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</si>
  <si>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</t>
  </si>
  <si>
    <t>000 116 0100000 0000 140</t>
  </si>
  <si>
    <t>Административные штрафы, установленные Кодексом РФ об административных провонарушениях</t>
  </si>
  <si>
    <t>000 202 25555 13 0000 150</t>
  </si>
  <si>
    <t>ОХРАНА ОКРУЖАЮЩЕЙ СРЕДЫ</t>
  </si>
  <si>
    <t>06 05</t>
  </si>
  <si>
    <t>06 00</t>
  </si>
  <si>
    <t>Прочие вопросы охраны окружающей среды</t>
  </si>
  <si>
    <t>9900075490</t>
  </si>
  <si>
    <t>Расходы на поощрение за счет гранта за достижение показателей деятельности органов исполнительной власти субъектов Российской Федерации</t>
  </si>
  <si>
    <t>1140100000</t>
  </si>
  <si>
    <t>Другие вопросы в области охраны окружающей среды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</si>
  <si>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</si>
  <si>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</si>
  <si>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000 117 01000 00 0000 180</t>
  </si>
  <si>
    <t>Невыясненные поступления</t>
  </si>
  <si>
    <t>000 117 01050 13 0000 180</t>
  </si>
  <si>
    <t>Невыясненные поступления, зачисляемые в бюджеты городских поселений</t>
  </si>
  <si>
    <t>000 116 1000000 0000 140</t>
  </si>
  <si>
    <t>Платежи в целях возмещения причиненного ущерба (убытков)</t>
  </si>
  <si>
    <t>Обеспечение деятельности депутатов представительного органа муниципального образования</t>
  </si>
  <si>
    <t>9900005010</t>
  </si>
  <si>
    <t>Межбюджетные трансферты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</si>
  <si>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0740101120</t>
  </si>
  <si>
    <t>1440101350</t>
  </si>
  <si>
    <t>Исполнение судебных актов</t>
  </si>
  <si>
    <t>1440101330</t>
  </si>
  <si>
    <t>1440101340</t>
  </si>
  <si>
    <t>0540101020</t>
  </si>
  <si>
    <t>0540100000</t>
  </si>
  <si>
    <t>05401S4200</t>
  </si>
  <si>
    <t>05401S0000</t>
  </si>
  <si>
    <t>Мероприятия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</si>
  <si>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0540200000</t>
  </si>
  <si>
    <t>0540201030</t>
  </si>
  <si>
    <t>0540300000</t>
  </si>
  <si>
    <t>0540301050</t>
  </si>
  <si>
    <t>1540101370</t>
  </si>
  <si>
    <t>1540101380</t>
  </si>
  <si>
    <t>0440101010</t>
  </si>
  <si>
    <t>0840101130</t>
  </si>
  <si>
    <t>1740101430</t>
  </si>
  <si>
    <t>0940100000</t>
  </si>
  <si>
    <t>0940101160</t>
  </si>
  <si>
    <t>0940201170</t>
  </si>
  <si>
    <t>1040101180</t>
  </si>
  <si>
    <t>03401S4770</t>
  </si>
  <si>
    <t>0840101140</t>
  </si>
  <si>
    <t>1140101190</t>
  </si>
  <si>
    <t>1140200000</t>
  </si>
  <si>
    <t>1140101200</t>
  </si>
  <si>
    <t>Комплекс процессных мероприятий «Ремонт и содержание объектов уличного освещения»</t>
  </si>
  <si>
    <t>Комплекс процессных мероприятий «Озеленение территории поселения»</t>
  </si>
  <si>
    <t>1140201210</t>
  </si>
  <si>
    <t>1140300000</t>
  </si>
  <si>
    <t>1140301220</t>
  </si>
  <si>
    <t>Комплекс процессных мероприятий «Содержание мест захоронения»</t>
  </si>
  <si>
    <t>Комплекс процессных мероприятий «Комплексное обустройство населенных пунктов Виллозского городского поселения»</t>
  </si>
  <si>
    <t>1140400000</t>
  </si>
  <si>
    <t>1140401230</t>
  </si>
  <si>
    <t>11404S4310</t>
  </si>
  <si>
    <t>Расходы на комплекс мероприятий по борьбе с борщевиком Сосновского.</t>
  </si>
  <si>
    <t>1640101420</t>
  </si>
  <si>
    <t>161F255550</t>
  </si>
  <si>
    <t>Мероприятия по реализации федерального проекта «Формирование комфортной городской среды»</t>
  </si>
  <si>
    <t>1240100000</t>
  </si>
  <si>
    <t>Комплекс процессных мероприятий «Развитие и модернизация учреждения культуры»</t>
  </si>
  <si>
    <t>1240101250</t>
  </si>
  <si>
    <t>1240101260</t>
  </si>
  <si>
    <t>12401S0000</t>
  </si>
  <si>
    <t>12401S0360</t>
  </si>
  <si>
    <t>Расходы по переданным отдельным государственным полномочиям</t>
  </si>
  <si>
    <t>1240200000</t>
  </si>
  <si>
    <t>Комплекс процессных мероприятий «Развитие и модернизация библиотек»</t>
  </si>
  <si>
    <t>1240201270</t>
  </si>
  <si>
    <t>1240201280</t>
  </si>
  <si>
    <t>12402S0360</t>
  </si>
  <si>
    <t>12402S0000</t>
  </si>
  <si>
    <t>0640101070</t>
  </si>
  <si>
    <t>0640101060</t>
  </si>
  <si>
    <t>0640101090</t>
  </si>
  <si>
    <t>0640101110</t>
  </si>
  <si>
    <t>1340200000</t>
  </si>
  <si>
    <t>Комплекс процессных мероприятий «Организация и проведение мероприятий по развитию физической культуры и спорта»</t>
  </si>
  <si>
    <t>1340201310</t>
  </si>
  <si>
    <t>1340300000</t>
  </si>
  <si>
    <t>1340401430</t>
  </si>
  <si>
    <t>Расходы на обеспечение деятельности казенных учреждений физической культуры и спорта</t>
  </si>
  <si>
    <t>1340301320</t>
  </si>
  <si>
    <t>Комплекс процессных мероприятий «Строительство и реконструкция объектов физической культуры»</t>
  </si>
  <si>
    <t>13403S0000</t>
  </si>
  <si>
    <t>13403S4050</t>
  </si>
  <si>
    <t>13403S405Ю</t>
  </si>
  <si>
    <t>Муниципальная программа "Обеспечение безопасности на территории муниципального образования Виллозское городское поселение Ломоносовского муниципального района Ленинградской области на 2022 – 2024 годы"</t>
  </si>
  <si>
    <t>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2022 – 2024 годы"</t>
  </si>
  <si>
    <t>Муниципальная  программа "Капитальный ремонт общего имущества в многоквартирных домах, расположенных на территории Виллозского городского поселения на 2022 – 2024 годы"</t>
  </si>
  <si>
    <t>Муниципальная программа "Формирование комфортной городской среды Виллозского городского поселения на 2022 – 2024 годы" в рамках реализации приоритетного проекта "Формирование комфортной городской среды"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</si>
  <si>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</si>
  <si>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Исполнение местного бюджета муниципального образования Виллозское городское поселение                  за  2023 год</t>
  </si>
  <si>
    <t>исполнения местного бюджета муниципального образования Виллозское городское поселение               за  2023 год по доходам классификации доходов бюджетов</t>
  </si>
  <si>
    <t>000 116 10032 13 0000 140</t>
  </si>
  <si>
    <t>Муниципальные заимствования                                                                                                                   муниципального образования Виллозское городское поселение                                                                                                                                                                           за  2023 год</t>
  </si>
  <si>
    <t>Обязательства, действующие на 1 января 2023 года – всего:</t>
  </si>
  <si>
    <t>Обязательства 2023 года – всего,</t>
  </si>
  <si>
    <t xml:space="preserve">Предельная величина на 01.01.2023г.
(тыс.  руб.)
</t>
  </si>
  <si>
    <t xml:space="preserve">Объем привлечения    в 2023 году
(тыс.  руб.)
</t>
  </si>
  <si>
    <t xml:space="preserve">Объем погашения            в 2023 году
(тыс.  руб.)
</t>
  </si>
  <si>
    <t xml:space="preserve">Предельная величина на 01.01.2024 г.
(тыс.  руб.)
</t>
  </si>
  <si>
    <t xml:space="preserve"> исполнения расходов местного бюджета муниципального образования Виллозское городское поселение  за 2023 год по разделам и подразделам классификации расходов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</si>
  <si>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</si>
  <si>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исполнения расходов местного бюджета муниципального образования Виллозское городское поселение   за  2023 года по ведомственной структуре расходов бюджета</t>
  </si>
  <si>
    <t>Комплекс процессных мероприятий</t>
  </si>
  <si>
    <t>1140000000</t>
  </si>
  <si>
    <t>Мероприятия  по ликвидации несанкционированных свалок в рамках государственной программы Ленинградской области "Охрана окружающей среды Ленинградской области"</t>
  </si>
  <si>
    <t>11405S4880</t>
  </si>
  <si>
    <t xml:space="preserve">Мероприятия  по ликвидации несанкционированных свалок </t>
  </si>
  <si>
    <t>1140501440</t>
  </si>
  <si>
    <t>Молодежная политика</t>
  </si>
  <si>
    <t>1340000000</t>
  </si>
  <si>
    <t>1340100000</t>
  </si>
  <si>
    <t>Комплекс процессных мероприятий  «Организация и проведение мероприятий для молодежи»</t>
  </si>
  <si>
    <t>Мероприятия по гражданско-патриотическому воспитанию молодежи</t>
  </si>
  <si>
    <t>1340101290</t>
  </si>
  <si>
    <t>ИСТОЧНИКИ ФИНАНСИРОВАНИЯ ДЕФИЦИТА БЮДЖЕТА  муниципального образования Виллозское городское поселение   за  2023 год по кодам классификации источников финансирования дефицитов бюджета</t>
  </si>
  <si>
    <t>Муниципальная  программа «Оформление права собственности и использование имущества муниципального образования Виллозское городское поселение Ломоносовского муниципального района Ленинградской области на 2023 – 2025 годы"</t>
  </si>
  <si>
    <t>Муниципальная программа "Обеспечение безопасности на территории муниципального образования Виллозское городское поселение Ломоносовского муниципального района Ленинградской области на 2023 – 2025 годы"</t>
  </si>
  <si>
    <t>Муниципальная программа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городское поселение Ломоносовского муниципального района Ленинградской области на 2023 – 2025 годы"</t>
  </si>
  <si>
    <t>Муниципальная программа "Регулирование градостроительной деятельности муниципального образования Виллозское городское поселение Ломоносовского муниципального района Ленинградской области на  2023 – 2025 годы"</t>
  </si>
  <si>
    <t>Муниципальная программа «Капитальный  ремонт муниципального жилищного фонда   муниципального образования  Виллозское городское поселение Ломоносовского муниципального района Ленинградской области на 2023 – 2025 годы"</t>
  </si>
  <si>
    <t xml:space="preserve"> Муниципальная  программа "Обеспечение устойчивого функционирования и развития  объектов коммунальной инфраструктуры муниципального образования  Виллозское городское поселение Ломоносовского муниципального района Ленинградской области на 2023 – 2025 годы"</t>
  </si>
  <si>
    <t>Муниципальная программа "Газификация населенных пунктов муниципального образования Виллозское городское поселение Ломоносовского муниципального района Ленинградской области на 2023 – 2025 годы"</t>
  </si>
  <si>
    <t>Муниципальная  программа «Развитие части территорий муниципального образования Виллозское городское поселение  Ломоносовского муниципального района Ленинградской области  на 2023 – 2025 годы"</t>
  </si>
  <si>
    <t>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2023 – 2025 годы"</t>
  </si>
  <si>
    <t xml:space="preserve">Муниципальная  программа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2023 – 2025 годы"
</t>
  </si>
  <si>
    <t>Муниципальная  программа "Развитие молодежной политики и спорта  в муниципальном образовании Виллозское городское поселение Ломоносовского муниципального района Ленинградской области на 2023 – 2025 годы"</t>
  </si>
  <si>
    <t>Муниципальная программа 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2023 – 2025 годы"</t>
  </si>
  <si>
    <t xml:space="preserve"> Муниципальная  программа "Социальная поддержка  и предоставление услуг отдельным категориям граждан  в муниципальном образовании Виллозское городское поселение Ломоносовского муниципального района Ленинградской области на 2023 – 2025 годы"</t>
  </si>
  <si>
    <t>от "27" мая 2024 г. № 29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</si>
</sst>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0_ ;[Red]\-0\ "/>
    <numFmt numFmtId="184" formatCode="#,##0_ ;\-#,##0\ "/>
    <numFmt numFmtId="185" formatCode="#,##0&quot;р.&quot;"/>
    <numFmt numFmtId="186" formatCode="000000"/>
    <numFmt numFmtId="187" formatCode="#,##0_ ;[Red]\-#,##0\ "/>
    <numFmt numFmtId="188" formatCode="#,##0.00_ ;[Red]\-#,##0.00\ "/>
    <numFmt numFmtId="189" formatCode="0.00_ ;[Red]\-0.00\ "/>
    <numFmt numFmtId="190" formatCode="0.00_ ;\-0.00\ "/>
    <numFmt numFmtId="191" formatCode="0.0"/>
    <numFmt numFmtId="192" formatCode="mmm/yyyy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"/>
    <numFmt numFmtId="208" formatCode="000"/>
    <numFmt numFmtId="209" formatCode="?"/>
    <numFmt numFmtId="210" formatCode="#,##0.0000"/>
    <numFmt numFmtId="211" formatCode="#,##0.00000"/>
    <numFmt numFmtId="212" formatCode="dd/mm/yyyy\ &quot;г.&quot;"/>
    <numFmt numFmtId="213" formatCode="#,##0.0\ _₽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93" fontId="9" fillId="0" borderId="10" xfId="0" applyNumberFormat="1" applyFont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93" fontId="9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93" fontId="8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93" fontId="9" fillId="0" borderId="10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/>
    </xf>
    <xf numFmtId="193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93" fontId="8" fillId="0" borderId="0" xfId="0" applyNumberFormat="1" applyFont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93" fontId="8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191" fontId="8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center" vertical="center"/>
    </xf>
    <xf numFmtId="193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193" fontId="9" fillId="0" borderId="13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/>
    </xf>
    <xf numFmtId="193" fontId="8" fillId="0" borderId="1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193" fontId="8" fillId="0" borderId="14" xfId="0" applyNumberFormat="1" applyFont="1" applyFill="1" applyBorder="1" applyAlignment="1">
      <alignment horizontal="right" vertical="center"/>
    </xf>
    <xf numFmtId="193" fontId="8" fillId="0" borderId="18" xfId="0" applyNumberFormat="1" applyFont="1" applyFill="1" applyBorder="1" applyAlignment="1">
      <alignment horizontal="right" vertical="center" wrapText="1"/>
    </xf>
    <xf numFmtId="193" fontId="8" fillId="0" borderId="18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 wrapText="1"/>
    </xf>
    <xf numFmtId="19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93" fontId="9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3" fontId="8" fillId="0" borderId="11" xfId="0" applyNumberFormat="1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4" fillId="0" borderId="1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19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vertical="center"/>
    </xf>
    <xf numFmtId="193" fontId="51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93" fontId="9" fillId="0" borderId="13" xfId="0" applyNumberFormat="1" applyFont="1" applyFill="1" applyBorder="1" applyAlignment="1">
      <alignment horizontal="center" vertical="center"/>
    </xf>
    <xf numFmtId="193" fontId="9" fillId="0" borderId="12" xfId="0" applyNumberFormat="1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3 3" xfId="55"/>
    <cellStyle name="Обычный 3 4" xfId="56"/>
    <cellStyle name="Обычный 3 5" xfId="57"/>
    <cellStyle name="Обычный 3 6" xfId="58"/>
    <cellStyle name="Обычный 3_Приложения к решению о бюджете на 2023-2025 г.г. Полная верс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D16" sqref="D16"/>
    </sheetView>
  </sheetViews>
  <sheetFormatPr defaultColWidth="9.125" defaultRowHeight="12.75"/>
  <cols>
    <col min="1" max="1" width="40.125" style="4" customWidth="1"/>
    <col min="2" max="2" width="15.125" style="4" customWidth="1"/>
    <col min="3" max="3" width="15.25390625" style="6" customWidth="1"/>
    <col min="4" max="4" width="22.25390625" style="4" customWidth="1"/>
    <col min="5" max="16384" width="9.125" style="4" customWidth="1"/>
  </cols>
  <sheetData>
    <row r="1" spans="3:4" ht="12.75">
      <c r="C1" s="10"/>
      <c r="D1" s="10" t="s">
        <v>178</v>
      </c>
    </row>
    <row r="2" spans="3:4" ht="12.75">
      <c r="C2" s="10"/>
      <c r="D2" s="10" t="s">
        <v>67</v>
      </c>
    </row>
    <row r="3" spans="3:4" ht="12.75">
      <c r="C3" s="10"/>
      <c r="D3" s="10" t="s">
        <v>162</v>
      </c>
    </row>
    <row r="4" spans="3:4" ht="12.75">
      <c r="C4" s="10"/>
      <c r="D4" s="10" t="s">
        <v>474</v>
      </c>
    </row>
    <row r="5" spans="1:3" ht="12.75">
      <c r="A5" s="40"/>
      <c r="B5" s="40"/>
      <c r="C5" s="41"/>
    </row>
    <row r="6" spans="1:4" s="23" customFormat="1" ht="47.25" customHeight="1">
      <c r="A6" s="124" t="s">
        <v>435</v>
      </c>
      <c r="B6" s="124"/>
      <c r="C6" s="124"/>
      <c r="D6" s="124"/>
    </row>
    <row r="7" spans="1:4" s="5" customFormat="1" ht="24.75">
      <c r="A7" s="3" t="s">
        <v>182</v>
      </c>
      <c r="B7" s="1" t="s">
        <v>183</v>
      </c>
      <c r="C7" s="1" t="s">
        <v>153</v>
      </c>
      <c r="D7" s="1" t="s">
        <v>211</v>
      </c>
    </row>
    <row r="8" spans="1:4" s="5" customFormat="1" ht="20.25" customHeight="1">
      <c r="A8" s="35" t="s">
        <v>179</v>
      </c>
      <c r="B8" s="36">
        <v>475104.5</v>
      </c>
      <c r="C8" s="36">
        <v>612308.7</v>
      </c>
      <c r="D8" s="51">
        <f>C8/B8%</f>
        <v>128.87874141373106</v>
      </c>
    </row>
    <row r="9" spans="1:4" s="5" customFormat="1" ht="20.25" customHeight="1">
      <c r="A9" s="35" t="s">
        <v>180</v>
      </c>
      <c r="B9" s="36">
        <v>490015.4</v>
      </c>
      <c r="C9" s="36">
        <v>354947.4</v>
      </c>
      <c r="D9" s="51">
        <f>C9/B9%</f>
        <v>72.43596833895424</v>
      </c>
    </row>
    <row r="10" spans="1:4" s="6" customFormat="1" ht="21.75" customHeight="1">
      <c r="A10" s="9" t="s">
        <v>181</v>
      </c>
      <c r="B10" s="19">
        <f>-B8+B9</f>
        <v>14910.900000000023</v>
      </c>
      <c r="C10" s="19">
        <f>-C8+C9</f>
        <v>-257361.29999999993</v>
      </c>
      <c r="D10" s="51" t="s">
        <v>212</v>
      </c>
    </row>
    <row r="11" spans="1:3" ht="24" customHeight="1">
      <c r="A11" s="123"/>
      <c r="B11" s="123"/>
      <c r="C11" s="39"/>
    </row>
    <row r="12" ht="12.75">
      <c r="C12" s="24"/>
    </row>
  </sheetData>
  <sheetProtection/>
  <mergeCells count="2">
    <mergeCell ref="A11:B11"/>
    <mergeCell ref="A6:D6"/>
  </mergeCells>
  <printOptions/>
  <pageMargins left="0.64" right="0.3937007874015748" top="0.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20" zoomScaleNormal="120" zoomScalePageLayoutView="0" workbookViewId="0" topLeftCell="A1">
      <selection activeCell="C3" sqref="C3"/>
    </sheetView>
  </sheetViews>
  <sheetFormatPr defaultColWidth="9.125" defaultRowHeight="12.75"/>
  <cols>
    <col min="1" max="1" width="25.75390625" style="7" customWidth="1"/>
    <col min="2" max="2" width="44.50390625" style="4" customWidth="1"/>
    <col min="3" max="3" width="21.50390625" style="11" customWidth="1"/>
    <col min="4" max="4" width="18.875" style="4" customWidth="1"/>
    <col min="5" max="16384" width="9.125" style="4" customWidth="1"/>
  </cols>
  <sheetData>
    <row r="1" ht="12.75">
      <c r="C1" s="45" t="s">
        <v>66</v>
      </c>
    </row>
    <row r="2" ht="12.75">
      <c r="C2" s="45" t="s">
        <v>67</v>
      </c>
    </row>
    <row r="3" ht="12.75">
      <c r="C3" s="45" t="s">
        <v>162</v>
      </c>
    </row>
    <row r="4" ht="12.75">
      <c r="C4" s="45" t="s">
        <v>474</v>
      </c>
    </row>
    <row r="5" spans="1:4" ht="15">
      <c r="A5" s="125" t="s">
        <v>134</v>
      </c>
      <c r="B5" s="125"/>
      <c r="C5" s="125"/>
      <c r="D5" s="102"/>
    </row>
    <row r="6" spans="1:4" ht="31.5" customHeight="1">
      <c r="A6" s="124" t="s">
        <v>436</v>
      </c>
      <c r="B6" s="124"/>
      <c r="C6" s="124"/>
      <c r="D6" s="42"/>
    </row>
    <row r="7" spans="1:3" s="5" customFormat="1" ht="12">
      <c r="A7" s="2" t="s">
        <v>77</v>
      </c>
      <c r="B7" s="3" t="s">
        <v>62</v>
      </c>
      <c r="C7" s="15" t="s">
        <v>47</v>
      </c>
    </row>
    <row r="8" spans="1:4" s="5" customFormat="1" ht="12">
      <c r="A8" s="2" t="s">
        <v>145</v>
      </c>
      <c r="B8" s="8" t="s">
        <v>97</v>
      </c>
      <c r="C8" s="46">
        <f>C9+C17+C24+C33+C44+C48+C57+C30+C60+C22+C40</f>
        <v>612308.6849999999</v>
      </c>
      <c r="D8" s="43"/>
    </row>
    <row r="9" spans="1:3" s="6" customFormat="1" ht="12.75">
      <c r="A9" s="38" t="s">
        <v>144</v>
      </c>
      <c r="B9" s="9" t="s">
        <v>78</v>
      </c>
      <c r="C9" s="47">
        <f>C10</f>
        <v>334463.85099999997</v>
      </c>
    </row>
    <row r="10" spans="1:3" ht="12.75">
      <c r="A10" s="38" t="s">
        <v>141</v>
      </c>
      <c r="B10" s="9" t="s">
        <v>68</v>
      </c>
      <c r="C10" s="47">
        <f>C11+C12+C13+C14+C15+C16</f>
        <v>334463.85099999997</v>
      </c>
    </row>
    <row r="11" spans="1:3" ht="51">
      <c r="A11" s="38" t="s">
        <v>140</v>
      </c>
      <c r="B11" s="9" t="s">
        <v>146</v>
      </c>
      <c r="C11" s="47">
        <v>283499.83</v>
      </c>
    </row>
    <row r="12" spans="1:3" ht="103.5" customHeight="1">
      <c r="A12" s="38" t="s">
        <v>142</v>
      </c>
      <c r="B12" s="9" t="s">
        <v>49</v>
      </c>
      <c r="C12" s="47">
        <v>86.555</v>
      </c>
    </row>
    <row r="13" spans="1:3" ht="38.25">
      <c r="A13" s="38" t="s">
        <v>143</v>
      </c>
      <c r="B13" s="9" t="s">
        <v>50</v>
      </c>
      <c r="C13" s="47">
        <v>1595.86</v>
      </c>
    </row>
    <row r="14" spans="1:3" ht="38.25">
      <c r="A14" s="38" t="s">
        <v>328</v>
      </c>
      <c r="B14" s="9" t="s">
        <v>329</v>
      </c>
      <c r="C14" s="47">
        <v>22281.055</v>
      </c>
    </row>
    <row r="15" spans="1:3" s="11" customFormat="1" ht="38.25">
      <c r="A15" s="48" t="s">
        <v>328</v>
      </c>
      <c r="B15" s="26" t="s">
        <v>329</v>
      </c>
      <c r="C15" s="47">
        <v>4678.223</v>
      </c>
    </row>
    <row r="16" spans="1:3" s="11" customFormat="1" ht="38.25">
      <c r="A16" s="48" t="s">
        <v>328</v>
      </c>
      <c r="B16" s="26" t="s">
        <v>329</v>
      </c>
      <c r="C16" s="47">
        <v>22322.328</v>
      </c>
    </row>
    <row r="17" spans="1:3" s="11" customFormat="1" ht="36.75" customHeight="1">
      <c r="A17" s="48" t="s">
        <v>51</v>
      </c>
      <c r="B17" s="107" t="s">
        <v>122</v>
      </c>
      <c r="C17" s="47">
        <f>C18</f>
        <v>2085.09</v>
      </c>
    </row>
    <row r="18" spans="1:3" ht="15" customHeight="1">
      <c r="A18" s="16" t="s">
        <v>52</v>
      </c>
      <c r="B18" s="128" t="s">
        <v>123</v>
      </c>
      <c r="C18" s="131">
        <v>2085.09</v>
      </c>
    </row>
    <row r="19" spans="1:3" ht="15" customHeight="1">
      <c r="A19" s="16" t="s">
        <v>53</v>
      </c>
      <c r="B19" s="129"/>
      <c r="C19" s="132"/>
    </row>
    <row r="20" spans="1:3" ht="15" customHeight="1">
      <c r="A20" s="16" t="s">
        <v>54</v>
      </c>
      <c r="B20" s="129"/>
      <c r="C20" s="132"/>
    </row>
    <row r="21" spans="1:3" ht="17.25" customHeight="1">
      <c r="A21" s="16" t="s">
        <v>55</v>
      </c>
      <c r="B21" s="130"/>
      <c r="C21" s="133"/>
    </row>
    <row r="22" spans="1:3" ht="12.75">
      <c r="A22" s="38" t="s">
        <v>313</v>
      </c>
      <c r="B22" s="9" t="s">
        <v>314</v>
      </c>
      <c r="C22" s="47">
        <f>C23</f>
        <v>-324.13</v>
      </c>
    </row>
    <row r="23" spans="1:3" ht="12.75">
      <c r="A23" s="38" t="s">
        <v>315</v>
      </c>
      <c r="B23" s="9" t="s">
        <v>316</v>
      </c>
      <c r="C23" s="47">
        <v>-324.13</v>
      </c>
    </row>
    <row r="24" spans="1:3" ht="12.75">
      <c r="A24" s="38" t="s">
        <v>56</v>
      </c>
      <c r="B24" s="9" t="s">
        <v>61</v>
      </c>
      <c r="C24" s="47">
        <f>C25+C27</f>
        <v>165307.683</v>
      </c>
    </row>
    <row r="25" spans="1:3" ht="12.75">
      <c r="A25" s="38" t="s">
        <v>57</v>
      </c>
      <c r="B25" s="9" t="s">
        <v>60</v>
      </c>
      <c r="C25" s="47">
        <f>C26</f>
        <v>19145.756</v>
      </c>
    </row>
    <row r="26" spans="1:3" ht="38.25">
      <c r="A26" s="38" t="s">
        <v>58</v>
      </c>
      <c r="B26" s="9" t="s">
        <v>59</v>
      </c>
      <c r="C26" s="20">
        <v>19145.756</v>
      </c>
    </row>
    <row r="27" spans="1:3" ht="12.75">
      <c r="A27" s="38" t="s">
        <v>137</v>
      </c>
      <c r="B27" s="9" t="s">
        <v>69</v>
      </c>
      <c r="C27" s="20">
        <f>C28+C29</f>
        <v>146161.927</v>
      </c>
    </row>
    <row r="28" spans="1:3" ht="63.75">
      <c r="A28" s="38" t="s">
        <v>157</v>
      </c>
      <c r="B28" s="9" t="s">
        <v>135</v>
      </c>
      <c r="C28" s="20">
        <v>106353.366</v>
      </c>
    </row>
    <row r="29" spans="1:3" ht="63.75">
      <c r="A29" s="38" t="s">
        <v>158</v>
      </c>
      <c r="B29" s="9" t="s">
        <v>136</v>
      </c>
      <c r="C29" s="20">
        <v>39808.561</v>
      </c>
    </row>
    <row r="30" spans="1:3" ht="12.75">
      <c r="A30" s="38" t="s">
        <v>139</v>
      </c>
      <c r="B30" s="9" t="s">
        <v>99</v>
      </c>
      <c r="C30" s="20">
        <f>C31</f>
        <v>0.4</v>
      </c>
    </row>
    <row r="31" spans="1:3" ht="67.5" customHeight="1">
      <c r="A31" s="38" t="s">
        <v>138</v>
      </c>
      <c r="B31" s="9" t="s">
        <v>98</v>
      </c>
      <c r="C31" s="20">
        <v>0.4</v>
      </c>
    </row>
    <row r="32" spans="1:3" ht="67.5" customHeight="1">
      <c r="A32" s="38" t="s">
        <v>34</v>
      </c>
      <c r="B32" s="27" t="s">
        <v>98</v>
      </c>
      <c r="C32" s="20">
        <v>0.4</v>
      </c>
    </row>
    <row r="33" spans="1:5" ht="42" customHeight="1">
      <c r="A33" s="38" t="s">
        <v>148</v>
      </c>
      <c r="B33" s="9" t="s">
        <v>70</v>
      </c>
      <c r="C33" s="20">
        <f>C34+C38</f>
        <v>30218.370000000003</v>
      </c>
      <c r="E33" s="25"/>
    </row>
    <row r="34" spans="1:3" ht="78.75" customHeight="1">
      <c r="A34" s="48" t="s">
        <v>147</v>
      </c>
      <c r="B34" s="149" t="s">
        <v>133</v>
      </c>
      <c r="C34" s="20">
        <f>C35+C37</f>
        <v>29698.29</v>
      </c>
    </row>
    <row r="35" spans="1:3" ht="101.25" customHeight="1">
      <c r="A35" s="38" t="s">
        <v>166</v>
      </c>
      <c r="B35" s="9" t="s">
        <v>165</v>
      </c>
      <c r="C35" s="20">
        <v>29698.29</v>
      </c>
    </row>
    <row r="36" spans="1:3" ht="114.75" customHeight="1" hidden="1">
      <c r="A36" s="38" t="s">
        <v>191</v>
      </c>
      <c r="B36" s="9" t="s">
        <v>192</v>
      </c>
      <c r="C36" s="20">
        <v>0</v>
      </c>
    </row>
    <row r="37" spans="1:3" ht="44.25" customHeight="1">
      <c r="A37" s="48" t="s">
        <v>173</v>
      </c>
      <c r="B37" s="27" t="s">
        <v>37</v>
      </c>
      <c r="C37" s="20">
        <v>0</v>
      </c>
    </row>
    <row r="38" spans="1:3" ht="38.25">
      <c r="A38" s="38" t="s">
        <v>159</v>
      </c>
      <c r="B38" s="9" t="s">
        <v>96</v>
      </c>
      <c r="C38" s="20">
        <f>C39</f>
        <v>520.08</v>
      </c>
    </row>
    <row r="39" spans="1:3" ht="76.5">
      <c r="A39" s="38" t="s">
        <v>38</v>
      </c>
      <c r="B39" s="9" t="s">
        <v>39</v>
      </c>
      <c r="C39" s="20">
        <v>520.08</v>
      </c>
    </row>
    <row r="40" spans="1:3" s="11" customFormat="1" ht="29.25" customHeight="1">
      <c r="A40" s="48" t="s">
        <v>330</v>
      </c>
      <c r="B40" s="107" t="s">
        <v>331</v>
      </c>
      <c r="C40" s="47">
        <f>C41</f>
        <v>7925.72</v>
      </c>
    </row>
    <row r="41" spans="1:3" s="11" customFormat="1" ht="15" customHeight="1">
      <c r="A41" s="88" t="s">
        <v>332</v>
      </c>
      <c r="B41" s="128" t="s">
        <v>335</v>
      </c>
      <c r="C41" s="134">
        <v>7925.72</v>
      </c>
    </row>
    <row r="42" spans="1:3" s="11" customFormat="1" ht="15" customHeight="1">
      <c r="A42" s="88" t="s">
        <v>333</v>
      </c>
      <c r="B42" s="129"/>
      <c r="C42" s="134"/>
    </row>
    <row r="43" spans="1:3" s="11" customFormat="1" ht="15" customHeight="1">
      <c r="A43" s="88" t="s">
        <v>334</v>
      </c>
      <c r="B43" s="129"/>
      <c r="C43" s="134"/>
    </row>
    <row r="44" spans="1:3" ht="25.5">
      <c r="A44" s="38" t="s">
        <v>172</v>
      </c>
      <c r="B44" s="9" t="s">
        <v>171</v>
      </c>
      <c r="C44" s="47">
        <f>C45</f>
        <v>9389.938</v>
      </c>
    </row>
    <row r="45" spans="1:3" ht="63.75">
      <c r="A45" s="38" t="s">
        <v>170</v>
      </c>
      <c r="B45" s="9" t="s">
        <v>169</v>
      </c>
      <c r="C45" s="20">
        <f>C46+C47</f>
        <v>9389.938</v>
      </c>
    </row>
    <row r="46" spans="1:3" ht="51">
      <c r="A46" s="38" t="s">
        <v>184</v>
      </c>
      <c r="B46" s="9" t="s">
        <v>185</v>
      </c>
      <c r="C46" s="20">
        <v>7479.74</v>
      </c>
    </row>
    <row r="47" spans="1:3" ht="75.75" customHeight="1">
      <c r="A47" s="38" t="s">
        <v>168</v>
      </c>
      <c r="B47" s="151" t="s">
        <v>167</v>
      </c>
      <c r="C47" s="20">
        <v>1910.198</v>
      </c>
    </row>
    <row r="48" spans="1:3" ht="12.75">
      <c r="A48" s="38" t="s">
        <v>175</v>
      </c>
      <c r="B48" s="9" t="s">
        <v>174</v>
      </c>
      <c r="C48" s="20">
        <f>C49+C50+C53</f>
        <v>6812.523</v>
      </c>
    </row>
    <row r="49" spans="1:3" ht="25.5">
      <c r="A49" s="38" t="s">
        <v>338</v>
      </c>
      <c r="B49" s="9" t="s">
        <v>339</v>
      </c>
      <c r="C49" s="20">
        <v>0</v>
      </c>
    </row>
    <row r="50" spans="1:3" ht="76.5">
      <c r="A50" s="38" t="s">
        <v>317</v>
      </c>
      <c r="B50" s="9" t="s">
        <v>318</v>
      </c>
      <c r="C50" s="20">
        <f>C51+C52</f>
        <v>4643.353</v>
      </c>
    </row>
    <row r="51" spans="1:3" ht="76.5">
      <c r="A51" s="38" t="s">
        <v>319</v>
      </c>
      <c r="B51" s="9" t="s">
        <v>318</v>
      </c>
      <c r="C51" s="20">
        <v>3163.753</v>
      </c>
    </row>
    <row r="52" spans="1:3" ht="51">
      <c r="A52" s="38" t="s">
        <v>336</v>
      </c>
      <c r="B52" s="9" t="s">
        <v>337</v>
      </c>
      <c r="C52" s="20">
        <v>1479.6</v>
      </c>
    </row>
    <row r="53" spans="1:3" ht="25.5">
      <c r="A53" s="38" t="s">
        <v>355</v>
      </c>
      <c r="B53" s="9" t="s">
        <v>356</v>
      </c>
      <c r="C53" s="20">
        <f>C54+C55</f>
        <v>2169.17</v>
      </c>
    </row>
    <row r="54" spans="1:3" ht="63.75">
      <c r="A54" s="48" t="s">
        <v>321</v>
      </c>
      <c r="B54" s="26" t="s">
        <v>320</v>
      </c>
      <c r="C54" s="20">
        <v>2169.17</v>
      </c>
    </row>
    <row r="55" spans="1:3" ht="63.75" hidden="1">
      <c r="A55" s="38" t="s">
        <v>437</v>
      </c>
      <c r="B55" s="9" t="s">
        <v>350</v>
      </c>
      <c r="C55" s="20">
        <v>0</v>
      </c>
    </row>
    <row r="56" spans="1:3" ht="12.75" hidden="1">
      <c r="A56" s="38" t="s">
        <v>193</v>
      </c>
      <c r="B56" s="9"/>
      <c r="C56" s="20"/>
    </row>
    <row r="57" spans="1:3" s="94" customFormat="1" ht="12.75">
      <c r="A57" s="92" t="s">
        <v>190</v>
      </c>
      <c r="B57" s="93" t="s">
        <v>189</v>
      </c>
      <c r="C57" s="20">
        <f>C58</f>
        <v>2422.7</v>
      </c>
    </row>
    <row r="58" spans="1:3" s="94" customFormat="1" ht="12.75">
      <c r="A58" s="92" t="s">
        <v>351</v>
      </c>
      <c r="B58" s="93" t="s">
        <v>352</v>
      </c>
      <c r="C58" s="20">
        <f>C59</f>
        <v>2422.7</v>
      </c>
    </row>
    <row r="59" spans="1:3" s="94" customFormat="1" ht="25.5">
      <c r="A59" s="92" t="s">
        <v>353</v>
      </c>
      <c r="B59" s="93" t="s">
        <v>354</v>
      </c>
      <c r="C59" s="20">
        <v>2422.7</v>
      </c>
    </row>
    <row r="60" spans="1:3" ht="12.75">
      <c r="A60" s="150" t="s">
        <v>40</v>
      </c>
      <c r="B60" s="29" t="s">
        <v>125</v>
      </c>
      <c r="C60" s="96">
        <f>C61+C73</f>
        <v>54006.54</v>
      </c>
    </row>
    <row r="61" spans="1:3" ht="38.25">
      <c r="A61" s="48" t="s">
        <v>41</v>
      </c>
      <c r="B61" s="26" t="s">
        <v>126</v>
      </c>
      <c r="C61" s="97">
        <f>C62+C67+C70</f>
        <v>54091.9</v>
      </c>
    </row>
    <row r="62" spans="1:3" ht="32.25" customHeight="1">
      <c r="A62" s="48" t="s">
        <v>197</v>
      </c>
      <c r="B62" s="28" t="s">
        <v>132</v>
      </c>
      <c r="C62" s="97">
        <f>C66+C65+C64+C63</f>
        <v>53581.68</v>
      </c>
    </row>
    <row r="63" spans="1:3" ht="42.75" customHeight="1">
      <c r="A63" s="48" t="s">
        <v>322</v>
      </c>
      <c r="B63" s="28" t="s">
        <v>323</v>
      </c>
      <c r="C63" s="97">
        <v>0</v>
      </c>
    </row>
    <row r="64" spans="1:3" ht="90" customHeight="1">
      <c r="A64" s="48" t="s">
        <v>198</v>
      </c>
      <c r="B64" s="28" t="s">
        <v>196</v>
      </c>
      <c r="C64" s="97">
        <v>0</v>
      </c>
    </row>
    <row r="65" spans="1:3" ht="54.75" customHeight="1">
      <c r="A65" s="48" t="s">
        <v>340</v>
      </c>
      <c r="B65" s="28" t="s">
        <v>186</v>
      </c>
      <c r="C65" s="97">
        <v>0</v>
      </c>
    </row>
    <row r="66" spans="1:3" ht="12.75">
      <c r="A66" s="48" t="s">
        <v>199</v>
      </c>
      <c r="B66" s="26" t="s">
        <v>100</v>
      </c>
      <c r="C66" s="97">
        <v>53581.68</v>
      </c>
    </row>
    <row r="67" spans="1:3" ht="25.5">
      <c r="A67" s="48" t="s">
        <v>200</v>
      </c>
      <c r="B67" s="26" t="s">
        <v>42</v>
      </c>
      <c r="C67" s="97">
        <v>321.64</v>
      </c>
    </row>
    <row r="68" spans="1:3" ht="38.25">
      <c r="A68" s="48" t="s">
        <v>201</v>
      </c>
      <c r="B68" s="26" t="s">
        <v>44</v>
      </c>
      <c r="C68" s="97">
        <v>7</v>
      </c>
    </row>
    <row r="69" spans="1:3" ht="38.25">
      <c r="A69" s="48" t="s">
        <v>202</v>
      </c>
      <c r="B69" s="26" t="s">
        <v>43</v>
      </c>
      <c r="C69" s="97">
        <v>299.6</v>
      </c>
    </row>
    <row r="70" spans="1:3" ht="12.75">
      <c r="A70" s="48" t="s">
        <v>207</v>
      </c>
      <c r="B70" s="26" t="s">
        <v>208</v>
      </c>
      <c r="C70" s="97">
        <f>C71+C72</f>
        <v>188.58</v>
      </c>
    </row>
    <row r="71" spans="1:3" ht="51" hidden="1">
      <c r="A71" s="48" t="s">
        <v>203</v>
      </c>
      <c r="B71" s="26" t="s">
        <v>206</v>
      </c>
      <c r="C71" s="97">
        <v>0</v>
      </c>
    </row>
    <row r="72" spans="1:3" ht="25.5">
      <c r="A72" s="48" t="s">
        <v>209</v>
      </c>
      <c r="B72" s="26" t="s">
        <v>210</v>
      </c>
      <c r="C72" s="97">
        <v>188.58</v>
      </c>
    </row>
    <row r="73" spans="1:3" ht="51">
      <c r="A73" s="48" t="s">
        <v>204</v>
      </c>
      <c r="B73" s="26" t="s">
        <v>163</v>
      </c>
      <c r="C73" s="97">
        <f>C74</f>
        <v>-85.36</v>
      </c>
    </row>
    <row r="74" spans="1:3" ht="51">
      <c r="A74" s="48" t="s">
        <v>205</v>
      </c>
      <c r="B74" s="26" t="s">
        <v>164</v>
      </c>
      <c r="C74" s="97">
        <v>-85.36</v>
      </c>
    </row>
    <row r="75" spans="1:4" ht="15" customHeight="1" hidden="1">
      <c r="A75" s="126"/>
      <c r="B75" s="127"/>
      <c r="C75" s="44"/>
      <c r="D75" s="25"/>
    </row>
    <row r="76" spans="3:4" ht="12.75">
      <c r="C76" s="22"/>
      <c r="D76" s="25"/>
    </row>
    <row r="77" ht="12.75">
      <c r="C77" s="22"/>
    </row>
  </sheetData>
  <sheetProtection/>
  <mergeCells count="7">
    <mergeCell ref="A5:C5"/>
    <mergeCell ref="A75:B75"/>
    <mergeCell ref="A6:C6"/>
    <mergeCell ref="B18:B21"/>
    <mergeCell ref="C18:C21"/>
    <mergeCell ref="B41:B43"/>
    <mergeCell ref="C41:C43"/>
  </mergeCells>
  <printOptions/>
  <pageMargins left="0.7874015748031497" right="0.43" top="0.44" bottom="0.1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120" zoomScaleNormal="120" zoomScaleSheetLayoutView="120" zoomScalePageLayoutView="0" workbookViewId="0" topLeftCell="A1">
      <selection activeCell="A5" sqref="A5"/>
    </sheetView>
  </sheetViews>
  <sheetFormatPr defaultColWidth="9.125" defaultRowHeight="12.75"/>
  <cols>
    <col min="1" max="1" width="47.75390625" style="11" customWidth="1"/>
    <col min="2" max="3" width="9.25390625" style="11" customWidth="1"/>
    <col min="4" max="4" width="18.50390625" style="49" customWidth="1"/>
    <col min="5" max="16384" width="9.125" style="11" customWidth="1"/>
  </cols>
  <sheetData>
    <row r="1" ht="12.75">
      <c r="D1" s="45" t="s">
        <v>312</v>
      </c>
    </row>
    <row r="2" ht="12.75">
      <c r="D2" s="45" t="s">
        <v>67</v>
      </c>
    </row>
    <row r="3" ht="12.75">
      <c r="D3" s="45" t="s">
        <v>162</v>
      </c>
    </row>
    <row r="4" ht="12.75">
      <c r="D4" s="45" t="s">
        <v>474</v>
      </c>
    </row>
    <row r="6" spans="1:4" ht="15">
      <c r="A6" s="137" t="s">
        <v>134</v>
      </c>
      <c r="B6" s="137"/>
      <c r="C6" s="137"/>
      <c r="D6" s="137"/>
    </row>
    <row r="7" spans="1:4" s="12" customFormat="1" ht="52.5" customHeight="1">
      <c r="A7" s="137" t="s">
        <v>445</v>
      </c>
      <c r="B7" s="137"/>
      <c r="C7" s="137"/>
      <c r="D7" s="137"/>
    </row>
    <row r="8" spans="1:4" s="13" customFormat="1" ht="27.75" customHeight="1">
      <c r="A8" s="152"/>
      <c r="B8" s="15" t="s">
        <v>45</v>
      </c>
      <c r="C8" s="15" t="s">
        <v>46</v>
      </c>
      <c r="D8" s="81" t="s">
        <v>48</v>
      </c>
    </row>
    <row r="9" spans="1:4" s="13" customFormat="1" ht="12.75" customHeight="1" thickBot="1">
      <c r="A9" s="52">
        <v>2</v>
      </c>
      <c r="B9" s="53">
        <v>3</v>
      </c>
      <c r="C9" s="53">
        <v>4</v>
      </c>
      <c r="D9" s="82">
        <v>6</v>
      </c>
    </row>
    <row r="10" spans="1:4" s="13" customFormat="1" ht="12.75" thickBot="1">
      <c r="A10" s="69" t="s">
        <v>73</v>
      </c>
      <c r="B10" s="70" t="s">
        <v>80</v>
      </c>
      <c r="C10" s="70"/>
      <c r="D10" s="78">
        <f>D11+D12+D13+D14+D15</f>
        <v>52132.101</v>
      </c>
    </row>
    <row r="11" spans="1:4" s="31" customFormat="1" ht="37.5" customHeight="1">
      <c r="A11" s="60" t="s">
        <v>119</v>
      </c>
      <c r="B11" s="61"/>
      <c r="C11" s="61" t="s">
        <v>102</v>
      </c>
      <c r="D11" s="62">
        <v>8992.199</v>
      </c>
    </row>
    <row r="12" spans="1:4" s="31" customFormat="1" ht="43.5" customHeight="1">
      <c r="A12" s="30" t="s">
        <v>131</v>
      </c>
      <c r="B12" s="17"/>
      <c r="C12" s="17" t="s">
        <v>79</v>
      </c>
      <c r="D12" s="32">
        <v>41063.521</v>
      </c>
    </row>
    <row r="13" spans="1:4" s="31" customFormat="1" ht="12.75" customHeight="1">
      <c r="A13" s="30" t="s">
        <v>177</v>
      </c>
      <c r="B13" s="17"/>
      <c r="C13" s="17" t="s">
        <v>176</v>
      </c>
      <c r="D13" s="32">
        <v>0</v>
      </c>
    </row>
    <row r="14" spans="1:4" s="31" customFormat="1" ht="12.75" customHeight="1" hidden="1">
      <c r="A14" s="30" t="s">
        <v>188</v>
      </c>
      <c r="B14" s="17"/>
      <c r="C14" s="17" t="s">
        <v>187</v>
      </c>
      <c r="D14" s="32">
        <v>0</v>
      </c>
    </row>
    <row r="15" spans="1:4" s="21" customFormat="1" ht="12.75" customHeight="1" thickBot="1">
      <c r="A15" s="54" t="s">
        <v>113</v>
      </c>
      <c r="B15" s="55"/>
      <c r="C15" s="55" t="s">
        <v>114</v>
      </c>
      <c r="D15" s="56">
        <v>2076.381</v>
      </c>
    </row>
    <row r="16" spans="1:4" ht="15.75" customHeight="1" thickBot="1">
      <c r="A16" s="69" t="s">
        <v>115</v>
      </c>
      <c r="B16" s="70" t="s">
        <v>116</v>
      </c>
      <c r="C16" s="76"/>
      <c r="D16" s="77">
        <f>D17</f>
        <v>314.6</v>
      </c>
    </row>
    <row r="17" spans="1:4" s="21" customFormat="1" ht="12" customHeight="1" thickBot="1">
      <c r="A17" s="63" t="s">
        <v>117</v>
      </c>
      <c r="B17" s="64"/>
      <c r="C17" s="64" t="s">
        <v>118</v>
      </c>
      <c r="D17" s="65">
        <v>314.6</v>
      </c>
    </row>
    <row r="18" spans="1:4" ht="24.75" thickBot="1">
      <c r="A18" s="72" t="s">
        <v>81</v>
      </c>
      <c r="B18" s="73" t="s">
        <v>82</v>
      </c>
      <c r="C18" s="73"/>
      <c r="D18" s="71">
        <f>D19+D20</f>
        <v>7702.62</v>
      </c>
    </row>
    <row r="19" spans="1:4" ht="39" thickBot="1">
      <c r="A19" s="66" t="s">
        <v>446</v>
      </c>
      <c r="B19" s="67"/>
      <c r="C19" s="67" t="s">
        <v>35</v>
      </c>
      <c r="D19" s="68">
        <v>7702.62</v>
      </c>
    </row>
    <row r="20" spans="1:4" ht="12.75" customHeight="1" hidden="1" thickBot="1">
      <c r="A20" s="57"/>
      <c r="B20" s="58"/>
      <c r="C20" s="58"/>
      <c r="D20" s="59"/>
    </row>
    <row r="21" spans="1:4" ht="12.75" thickBot="1">
      <c r="A21" s="72" t="s">
        <v>74</v>
      </c>
      <c r="B21" s="73" t="s">
        <v>84</v>
      </c>
      <c r="C21" s="73"/>
      <c r="D21" s="71">
        <f>D22+D23+D24</f>
        <v>24562.558</v>
      </c>
    </row>
    <row r="22" spans="1:4" ht="12.75" customHeight="1">
      <c r="A22" s="66" t="s">
        <v>86</v>
      </c>
      <c r="B22" s="67"/>
      <c r="C22" s="67" t="s">
        <v>85</v>
      </c>
      <c r="D22" s="68">
        <v>0</v>
      </c>
    </row>
    <row r="23" spans="1:4" ht="12.75">
      <c r="A23" s="18" t="s">
        <v>124</v>
      </c>
      <c r="B23" s="16"/>
      <c r="C23" s="16" t="s">
        <v>121</v>
      </c>
      <c r="D23" s="33">
        <v>23234.131</v>
      </c>
    </row>
    <row r="24" spans="1:4" ht="12.75" thickBot="1">
      <c r="A24" s="57" t="s">
        <v>161</v>
      </c>
      <c r="B24" s="58"/>
      <c r="C24" s="58" t="s">
        <v>160</v>
      </c>
      <c r="D24" s="59">
        <v>1328.427</v>
      </c>
    </row>
    <row r="25" spans="1:4" ht="12.75" thickBot="1">
      <c r="A25" s="72" t="s">
        <v>63</v>
      </c>
      <c r="B25" s="73" t="s">
        <v>88</v>
      </c>
      <c r="C25" s="73"/>
      <c r="D25" s="71">
        <f>D26+D27+D28</f>
        <v>114735.51699999999</v>
      </c>
    </row>
    <row r="26" spans="1:4" ht="12.75">
      <c r="A26" s="66" t="s">
        <v>87</v>
      </c>
      <c r="B26" s="67"/>
      <c r="C26" s="67" t="s">
        <v>89</v>
      </c>
      <c r="D26" s="68">
        <v>3700.561</v>
      </c>
    </row>
    <row r="27" spans="1:4" ht="12.75">
      <c r="A27" s="18" t="s">
        <v>64</v>
      </c>
      <c r="B27" s="16"/>
      <c r="C27" s="16" t="s">
        <v>90</v>
      </c>
      <c r="D27" s="33">
        <v>70088.205</v>
      </c>
    </row>
    <row r="28" spans="1:4" ht="12.75" thickBot="1">
      <c r="A28" s="57" t="s">
        <v>76</v>
      </c>
      <c r="B28" s="58"/>
      <c r="C28" s="58" t="s">
        <v>91</v>
      </c>
      <c r="D28" s="59">
        <v>40946.751</v>
      </c>
    </row>
    <row r="29" spans="1:4" ht="15.75" customHeight="1" thickBot="1">
      <c r="A29" s="69" t="s">
        <v>341</v>
      </c>
      <c r="B29" s="70" t="s">
        <v>343</v>
      </c>
      <c r="C29" s="76"/>
      <c r="D29" s="77">
        <f>D30</f>
        <v>62508.675</v>
      </c>
    </row>
    <row r="30" spans="1:4" s="21" customFormat="1" ht="12" customHeight="1" thickBot="1">
      <c r="A30" s="63" t="s">
        <v>344</v>
      </c>
      <c r="C30" s="64" t="s">
        <v>342</v>
      </c>
      <c r="D30" s="65">
        <v>62508.675</v>
      </c>
    </row>
    <row r="31" spans="1:4" ht="12" customHeight="1" thickBot="1">
      <c r="A31" s="74" t="s">
        <v>105</v>
      </c>
      <c r="B31" s="75" t="s">
        <v>107</v>
      </c>
      <c r="C31" s="70"/>
      <c r="D31" s="71">
        <f>D32</f>
        <v>79.19</v>
      </c>
    </row>
    <row r="32" spans="1:4" ht="12" customHeight="1" thickBot="1">
      <c r="A32" s="63" t="s">
        <v>106</v>
      </c>
      <c r="B32" s="64"/>
      <c r="C32" s="64" t="s">
        <v>108</v>
      </c>
      <c r="D32" s="65">
        <v>79.19</v>
      </c>
    </row>
    <row r="33" spans="1:4" ht="12.75" thickBot="1">
      <c r="A33" s="72" t="s">
        <v>120</v>
      </c>
      <c r="B33" s="73" t="s">
        <v>92</v>
      </c>
      <c r="C33" s="73"/>
      <c r="D33" s="71">
        <f>D34</f>
        <v>42967.339</v>
      </c>
    </row>
    <row r="34" spans="1:4" ht="12.75" thickBot="1">
      <c r="A34" s="63" t="s">
        <v>71</v>
      </c>
      <c r="B34" s="64"/>
      <c r="C34" s="64" t="s">
        <v>93</v>
      </c>
      <c r="D34" s="65">
        <v>42967.339</v>
      </c>
    </row>
    <row r="35" spans="1:4" ht="12.75" thickBot="1">
      <c r="A35" s="72" t="s">
        <v>65</v>
      </c>
      <c r="B35" s="73" t="s">
        <v>94</v>
      </c>
      <c r="C35" s="70"/>
      <c r="D35" s="71">
        <f>D36+D37</f>
        <v>6511.909</v>
      </c>
    </row>
    <row r="36" spans="1:4" ht="12.75">
      <c r="A36" s="66" t="s">
        <v>72</v>
      </c>
      <c r="B36" s="67"/>
      <c r="C36" s="67" t="s">
        <v>95</v>
      </c>
      <c r="D36" s="68">
        <v>1392.419</v>
      </c>
    </row>
    <row r="37" spans="1:4" ht="12.75" customHeight="1" thickBot="1">
      <c r="A37" s="57" t="s">
        <v>104</v>
      </c>
      <c r="B37" s="58"/>
      <c r="C37" s="58" t="s">
        <v>103</v>
      </c>
      <c r="D37" s="59">
        <v>5119.49</v>
      </c>
    </row>
    <row r="38" spans="1:4" ht="11.25" customHeight="1" thickBot="1">
      <c r="A38" s="72" t="s">
        <v>109</v>
      </c>
      <c r="B38" s="73" t="s">
        <v>111</v>
      </c>
      <c r="C38" s="73"/>
      <c r="D38" s="71">
        <f>D39+D40</f>
        <v>42997.871</v>
      </c>
    </row>
    <row r="39" spans="1:4" ht="12.75" customHeight="1">
      <c r="A39" s="66" t="s">
        <v>110</v>
      </c>
      <c r="B39" s="67"/>
      <c r="C39" s="67" t="s">
        <v>112</v>
      </c>
      <c r="D39" s="68">
        <v>35112.001</v>
      </c>
    </row>
    <row r="40" spans="1:4" ht="12.75" customHeight="1" thickBot="1">
      <c r="A40" s="57" t="s">
        <v>195</v>
      </c>
      <c r="B40" s="58"/>
      <c r="C40" s="58" t="s">
        <v>194</v>
      </c>
      <c r="D40" s="59">
        <v>7885.87</v>
      </c>
    </row>
    <row r="41" spans="1:4" ht="15.75" customHeight="1" thickBot="1">
      <c r="A41" s="72" t="s">
        <v>127</v>
      </c>
      <c r="B41" s="73" t="s">
        <v>129</v>
      </c>
      <c r="C41" s="73"/>
      <c r="D41" s="71">
        <f>D42</f>
        <v>435</v>
      </c>
    </row>
    <row r="42" spans="1:4" ht="12.75" customHeight="1" thickBot="1">
      <c r="A42" s="63" t="s">
        <v>128</v>
      </c>
      <c r="B42" s="64"/>
      <c r="C42" s="64" t="s">
        <v>130</v>
      </c>
      <c r="D42" s="65">
        <v>435</v>
      </c>
    </row>
    <row r="43" spans="1:6" ht="15" customHeight="1" thickBot="1">
      <c r="A43" s="135" t="s">
        <v>213</v>
      </c>
      <c r="B43" s="136"/>
      <c r="C43" s="136"/>
      <c r="D43" s="79">
        <f>D10+D16+D18+D21+D25+D33+D31+D35+D38+D41+D29</f>
        <v>354947.38</v>
      </c>
      <c r="F43" s="80"/>
    </row>
  </sheetData>
  <sheetProtection/>
  <mergeCells count="3">
    <mergeCell ref="A43:C43"/>
    <mergeCell ref="A7:D7"/>
    <mergeCell ref="A6:D6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7"/>
  <sheetViews>
    <sheetView zoomScaleSheetLayoutView="120" zoomScalePageLayoutView="0" workbookViewId="0" topLeftCell="A1">
      <selection activeCell="A38" sqref="A38"/>
    </sheetView>
  </sheetViews>
  <sheetFormatPr defaultColWidth="8.875" defaultRowHeight="12.75"/>
  <cols>
    <col min="1" max="1" width="42.75390625" style="11" customWidth="1"/>
    <col min="2" max="2" width="9.25390625" style="11" customWidth="1"/>
    <col min="3" max="3" width="11.25390625" style="11" customWidth="1"/>
    <col min="4" max="4" width="10.25390625" style="11" customWidth="1"/>
    <col min="5" max="5" width="12.25390625" style="11" customWidth="1"/>
    <col min="6" max="16384" width="8.875" style="11" customWidth="1"/>
  </cols>
  <sheetData>
    <row r="1" ht="12.75">
      <c r="E1" s="45" t="s">
        <v>149</v>
      </c>
    </row>
    <row r="2" ht="12.75">
      <c r="E2" s="45" t="s">
        <v>67</v>
      </c>
    </row>
    <row r="3" ht="12.75">
      <c r="E3" s="45" t="s">
        <v>162</v>
      </c>
    </row>
    <row r="4" ht="12.75">
      <c r="E4" s="45" t="s">
        <v>474</v>
      </c>
    </row>
    <row r="6" spans="1:5" ht="15">
      <c r="A6" s="139" t="s">
        <v>134</v>
      </c>
      <c r="B6" s="139"/>
      <c r="C6" s="139"/>
      <c r="D6" s="139"/>
      <c r="E6" s="139"/>
    </row>
    <row r="7" spans="1:5" ht="37.5" customHeight="1">
      <c r="A7" s="138" t="s">
        <v>447</v>
      </c>
      <c r="B7" s="138"/>
      <c r="C7" s="138"/>
      <c r="D7" s="138"/>
      <c r="E7" s="138"/>
    </row>
    <row r="8" spans="1:5" s="13" customFormat="1" ht="12.75" customHeight="1">
      <c r="A8" s="142" t="s">
        <v>182</v>
      </c>
      <c r="B8" s="144" t="s">
        <v>215</v>
      </c>
      <c r="C8" s="140"/>
      <c r="D8" s="141"/>
      <c r="E8" s="145" t="s">
        <v>33</v>
      </c>
    </row>
    <row r="9" spans="1:5" s="13" customFormat="1" ht="27.75" customHeight="1">
      <c r="A9" s="143"/>
      <c r="B9" s="101" t="s">
        <v>216</v>
      </c>
      <c r="C9" s="101" t="s">
        <v>217</v>
      </c>
      <c r="D9" s="101" t="s">
        <v>218</v>
      </c>
      <c r="E9" s="146"/>
    </row>
    <row r="10" spans="1:5" s="13" customFormat="1" ht="12.75" customHeight="1">
      <c r="A10" s="14">
        <v>2</v>
      </c>
      <c r="B10" s="15">
        <v>4</v>
      </c>
      <c r="C10" s="15">
        <v>5</v>
      </c>
      <c r="D10" s="15">
        <v>6</v>
      </c>
      <c r="E10" s="101">
        <v>8</v>
      </c>
    </row>
    <row r="11" spans="1:5" s="13" customFormat="1" ht="24.75">
      <c r="A11" s="106" t="s">
        <v>219</v>
      </c>
      <c r="B11" s="15"/>
      <c r="C11" s="15"/>
      <c r="D11" s="15"/>
      <c r="E11" s="101"/>
    </row>
    <row r="12" spans="1:5" s="13" customFormat="1" ht="12">
      <c r="A12" s="108" t="s">
        <v>73</v>
      </c>
      <c r="B12" s="109" t="s">
        <v>80</v>
      </c>
      <c r="C12" s="109"/>
      <c r="D12" s="109"/>
      <c r="E12" s="46">
        <f>E28+E13+E43+E48+E53</f>
        <v>52132.132</v>
      </c>
    </row>
    <row r="13" spans="1:5" s="13" customFormat="1" ht="50.25" customHeight="1">
      <c r="A13" s="108" t="s">
        <v>119</v>
      </c>
      <c r="B13" s="109" t="s">
        <v>102</v>
      </c>
      <c r="C13" s="109"/>
      <c r="D13" s="109"/>
      <c r="E13" s="46">
        <f>E14</f>
        <v>8992.245</v>
      </c>
    </row>
    <row r="14" spans="1:5" s="13" customFormat="1" ht="12.75">
      <c r="A14" s="107" t="s">
        <v>220</v>
      </c>
      <c r="B14" s="88" t="s">
        <v>102</v>
      </c>
      <c r="C14" s="88" t="s">
        <v>221</v>
      </c>
      <c r="D14" s="88"/>
      <c r="E14" s="91">
        <f>E15</f>
        <v>8992.245</v>
      </c>
    </row>
    <row r="15" spans="1:5" s="13" customFormat="1" ht="25.5">
      <c r="A15" s="107" t="s">
        <v>222</v>
      </c>
      <c r="B15" s="88" t="s">
        <v>102</v>
      </c>
      <c r="C15" s="88" t="s">
        <v>223</v>
      </c>
      <c r="D15" s="88"/>
      <c r="E15" s="91">
        <f>E16+E22+E25+E20</f>
        <v>8992.245</v>
      </c>
    </row>
    <row r="16" spans="1:5" s="13" customFormat="1" ht="25.5">
      <c r="A16" s="107" t="s">
        <v>224</v>
      </c>
      <c r="B16" s="88" t="s">
        <v>102</v>
      </c>
      <c r="C16" s="88" t="s">
        <v>225</v>
      </c>
      <c r="D16" s="88"/>
      <c r="E16" s="91">
        <f>E17+E18+E19</f>
        <v>6779.704</v>
      </c>
    </row>
    <row r="17" spans="1:5" s="13" customFormat="1" ht="25.5">
      <c r="A17" s="107" t="s">
        <v>226</v>
      </c>
      <c r="B17" s="88" t="s">
        <v>102</v>
      </c>
      <c r="C17" s="88" t="s">
        <v>225</v>
      </c>
      <c r="D17" s="88" t="s">
        <v>227</v>
      </c>
      <c r="E17" s="91">
        <f>597.102+791.956+1889.57</f>
        <v>3278.6279999999997</v>
      </c>
    </row>
    <row r="18" spans="1:5" s="13" customFormat="1" ht="25.5">
      <c r="A18" s="107" t="s">
        <v>228</v>
      </c>
      <c r="B18" s="88" t="s">
        <v>102</v>
      </c>
      <c r="C18" s="88" t="s">
        <v>225</v>
      </c>
      <c r="D18" s="88" t="s">
        <v>229</v>
      </c>
      <c r="E18" s="91">
        <f>3281.546+146.604</f>
        <v>3428.1499999999996</v>
      </c>
    </row>
    <row r="19" spans="1:5" s="13" customFormat="1" ht="12.75">
      <c r="A19" s="107" t="s">
        <v>241</v>
      </c>
      <c r="B19" s="88" t="s">
        <v>102</v>
      </c>
      <c r="C19" s="88" t="s">
        <v>225</v>
      </c>
      <c r="D19" s="88" t="s">
        <v>242</v>
      </c>
      <c r="E19" s="91">
        <f>72.803+0.123</f>
        <v>72.926</v>
      </c>
    </row>
    <row r="20" spans="1:5" s="13" customFormat="1" ht="38.25">
      <c r="A20" s="107" t="s">
        <v>357</v>
      </c>
      <c r="B20" s="88" t="s">
        <v>102</v>
      </c>
      <c r="C20" s="88" t="s">
        <v>235</v>
      </c>
      <c r="D20" s="88"/>
      <c r="E20" s="91">
        <f>E21</f>
        <v>2083.4230000000002</v>
      </c>
    </row>
    <row r="21" spans="1:5" s="13" customFormat="1" ht="25.5">
      <c r="A21" s="107" t="s">
        <v>226</v>
      </c>
      <c r="B21" s="88" t="s">
        <v>102</v>
      </c>
      <c r="C21" s="88" t="s">
        <v>235</v>
      </c>
      <c r="D21" s="88" t="s">
        <v>227</v>
      </c>
      <c r="E21" s="91">
        <f>1623.303+460.12</f>
        <v>2083.4230000000002</v>
      </c>
    </row>
    <row r="22" spans="1:5" s="13" customFormat="1" ht="38.25">
      <c r="A22" s="107" t="s">
        <v>230</v>
      </c>
      <c r="B22" s="88" t="s">
        <v>102</v>
      </c>
      <c r="C22" s="88" t="s">
        <v>231</v>
      </c>
      <c r="D22" s="88"/>
      <c r="E22" s="91">
        <f>E23</f>
        <v>103.3</v>
      </c>
    </row>
    <row r="23" spans="1:5" s="13" customFormat="1" ht="42">
      <c r="A23" s="116" t="s">
        <v>230</v>
      </c>
      <c r="B23" s="88" t="s">
        <v>102</v>
      </c>
      <c r="C23" s="117" t="s">
        <v>232</v>
      </c>
      <c r="D23" s="88"/>
      <c r="E23" s="91">
        <f>E24</f>
        <v>103.3</v>
      </c>
    </row>
    <row r="24" spans="1:5" s="13" customFormat="1" ht="13.5">
      <c r="A24" s="116" t="s">
        <v>233</v>
      </c>
      <c r="B24" s="88" t="s">
        <v>102</v>
      </c>
      <c r="C24" s="117" t="s">
        <v>232</v>
      </c>
      <c r="D24" s="88" t="s">
        <v>234</v>
      </c>
      <c r="E24" s="91">
        <v>103.3</v>
      </c>
    </row>
    <row r="25" spans="1:5" s="13" customFormat="1" ht="25.5">
      <c r="A25" s="107" t="s">
        <v>253</v>
      </c>
      <c r="B25" s="88" t="s">
        <v>102</v>
      </c>
      <c r="C25" s="88" t="s">
        <v>250</v>
      </c>
      <c r="D25" s="88"/>
      <c r="E25" s="91">
        <f>E26</f>
        <v>25.817999999999998</v>
      </c>
    </row>
    <row r="26" spans="1:5" s="13" customFormat="1" ht="38.25">
      <c r="A26" s="107" t="s">
        <v>346</v>
      </c>
      <c r="B26" s="88" t="s">
        <v>102</v>
      </c>
      <c r="C26" s="88" t="s">
        <v>345</v>
      </c>
      <c r="D26" s="88"/>
      <c r="E26" s="91">
        <f>E27</f>
        <v>25.817999999999998</v>
      </c>
    </row>
    <row r="27" spans="1:5" s="13" customFormat="1" ht="25.5">
      <c r="A27" s="107" t="s">
        <v>226</v>
      </c>
      <c r="B27" s="88" t="s">
        <v>102</v>
      </c>
      <c r="C27" s="88" t="s">
        <v>345</v>
      </c>
      <c r="D27" s="88" t="s">
        <v>227</v>
      </c>
      <c r="E27" s="91">
        <f>19.83+5.988</f>
        <v>25.817999999999998</v>
      </c>
    </row>
    <row r="28" spans="1:5" s="89" customFormat="1" ht="51.75" customHeight="1">
      <c r="A28" s="108" t="s">
        <v>236</v>
      </c>
      <c r="B28" s="109" t="s">
        <v>79</v>
      </c>
      <c r="C28" s="109"/>
      <c r="D28" s="109"/>
      <c r="E28" s="46">
        <f>E29</f>
        <v>41063.505999999994</v>
      </c>
    </row>
    <row r="29" spans="1:5" s="89" customFormat="1" ht="12.75">
      <c r="A29" s="107" t="s">
        <v>220</v>
      </c>
      <c r="B29" s="88" t="s">
        <v>79</v>
      </c>
      <c r="C29" s="88" t="s">
        <v>221</v>
      </c>
      <c r="D29" s="88"/>
      <c r="E29" s="91">
        <f>E30</f>
        <v>41063.505999999994</v>
      </c>
    </row>
    <row r="30" spans="1:5" s="89" customFormat="1" ht="25.5" customHeight="1">
      <c r="A30" s="107" t="s">
        <v>237</v>
      </c>
      <c r="B30" s="88" t="s">
        <v>79</v>
      </c>
      <c r="C30" s="88" t="s">
        <v>223</v>
      </c>
      <c r="D30" s="88"/>
      <c r="E30" s="91">
        <f>E31+E33+E40+E38</f>
        <v>41063.505999999994</v>
      </c>
    </row>
    <row r="31" spans="1:5" s="89" customFormat="1" ht="25.5" customHeight="1">
      <c r="A31" s="107" t="s">
        <v>18</v>
      </c>
      <c r="B31" s="48" t="s">
        <v>79</v>
      </c>
      <c r="C31" s="88" t="s">
        <v>238</v>
      </c>
      <c r="D31" s="88"/>
      <c r="E31" s="91">
        <f>E32</f>
        <v>2445.119</v>
      </c>
    </row>
    <row r="32" spans="1:5" s="89" customFormat="1" ht="25.5" customHeight="1">
      <c r="A32" s="107" t="s">
        <v>226</v>
      </c>
      <c r="B32" s="48" t="s">
        <v>79</v>
      </c>
      <c r="C32" s="88" t="s">
        <v>238</v>
      </c>
      <c r="D32" s="88" t="s">
        <v>227</v>
      </c>
      <c r="E32" s="91">
        <f>1919.48+525.639</f>
        <v>2445.119</v>
      </c>
    </row>
    <row r="33" spans="1:5" ht="25.5">
      <c r="A33" s="107" t="s">
        <v>224</v>
      </c>
      <c r="B33" s="88" t="s">
        <v>79</v>
      </c>
      <c r="C33" s="88" t="s">
        <v>225</v>
      </c>
      <c r="D33" s="88"/>
      <c r="E33" s="47">
        <f>E34+E35+E36+E37</f>
        <v>37466.509</v>
      </c>
    </row>
    <row r="34" spans="1:5" ht="25.5" customHeight="1">
      <c r="A34" s="107" t="s">
        <v>226</v>
      </c>
      <c r="B34" s="48" t="s">
        <v>79</v>
      </c>
      <c r="C34" s="88" t="s">
        <v>225</v>
      </c>
      <c r="D34" s="88" t="s">
        <v>227</v>
      </c>
      <c r="E34" s="47">
        <f>23349.266+7098.043</f>
        <v>30447.309</v>
      </c>
    </row>
    <row r="35" spans="1:5" ht="25.5">
      <c r="A35" s="107" t="s">
        <v>228</v>
      </c>
      <c r="B35" s="48" t="s">
        <v>79</v>
      </c>
      <c r="C35" s="88" t="s">
        <v>225</v>
      </c>
      <c r="D35" s="88" t="s">
        <v>229</v>
      </c>
      <c r="E35" s="47">
        <f>6236.322+598.56</f>
        <v>6834.882</v>
      </c>
    </row>
    <row r="36" spans="1:5" ht="12.75" customHeight="1">
      <c r="A36" s="107" t="s">
        <v>239</v>
      </c>
      <c r="B36" s="48" t="s">
        <v>79</v>
      </c>
      <c r="C36" s="88" t="s">
        <v>225</v>
      </c>
      <c r="D36" s="88" t="s">
        <v>240</v>
      </c>
      <c r="E36" s="47">
        <v>55.168</v>
      </c>
    </row>
    <row r="37" spans="1:5" ht="12.75">
      <c r="A37" s="107" t="s">
        <v>241</v>
      </c>
      <c r="B37" s="48" t="s">
        <v>79</v>
      </c>
      <c r="C37" s="88" t="s">
        <v>225</v>
      </c>
      <c r="D37" s="88" t="s">
        <v>242</v>
      </c>
      <c r="E37" s="47">
        <f>25+104.15</f>
        <v>129.15</v>
      </c>
    </row>
    <row r="38" spans="1:5" ht="76.5">
      <c r="A38" s="153" t="s">
        <v>359</v>
      </c>
      <c r="B38" s="88" t="s">
        <v>79</v>
      </c>
      <c r="C38" s="117" t="s">
        <v>358</v>
      </c>
      <c r="D38" s="88"/>
      <c r="E38" s="91">
        <f>E39</f>
        <v>989.1</v>
      </c>
    </row>
    <row r="39" spans="1:5" ht="13.5">
      <c r="A39" s="116" t="s">
        <v>233</v>
      </c>
      <c r="B39" s="88" t="s">
        <v>79</v>
      </c>
      <c r="C39" s="117" t="s">
        <v>358</v>
      </c>
      <c r="D39" s="88" t="s">
        <v>234</v>
      </c>
      <c r="E39" s="91">
        <v>989.1</v>
      </c>
    </row>
    <row r="40" spans="1:5" ht="25.5">
      <c r="A40" s="107" t="s">
        <v>253</v>
      </c>
      <c r="B40" s="48" t="s">
        <v>79</v>
      </c>
      <c r="C40" s="88" t="s">
        <v>250</v>
      </c>
      <c r="D40" s="88"/>
      <c r="E40" s="47">
        <f>E41</f>
        <v>162.778</v>
      </c>
    </row>
    <row r="41" spans="1:5" ht="38.25">
      <c r="A41" s="107" t="s">
        <v>346</v>
      </c>
      <c r="B41" s="48" t="s">
        <v>79</v>
      </c>
      <c r="C41" s="88" t="s">
        <v>345</v>
      </c>
      <c r="D41" s="88"/>
      <c r="E41" s="47">
        <f>E42</f>
        <v>162.778</v>
      </c>
    </row>
    <row r="42" spans="1:5" ht="25.5">
      <c r="A42" s="107" t="s">
        <v>226</v>
      </c>
      <c r="B42" s="48" t="s">
        <v>79</v>
      </c>
      <c r="C42" s="88" t="s">
        <v>345</v>
      </c>
      <c r="D42" s="88" t="s">
        <v>227</v>
      </c>
      <c r="E42" s="47">
        <f>125.008+37.77</f>
        <v>162.778</v>
      </c>
    </row>
    <row r="43" spans="1:5" ht="12.75" hidden="1">
      <c r="A43" s="108" t="s">
        <v>188</v>
      </c>
      <c r="B43" s="109" t="s">
        <v>187</v>
      </c>
      <c r="C43" s="88"/>
      <c r="D43" s="88"/>
      <c r="E43" s="111">
        <f>E44</f>
        <v>0</v>
      </c>
    </row>
    <row r="44" spans="1:5" ht="12.75" hidden="1">
      <c r="A44" s="107" t="s">
        <v>220</v>
      </c>
      <c r="B44" s="48" t="s">
        <v>187</v>
      </c>
      <c r="C44" s="88" t="s">
        <v>221</v>
      </c>
      <c r="D44" s="88"/>
      <c r="E44" s="47">
        <f>E45</f>
        <v>0</v>
      </c>
    </row>
    <row r="45" spans="1:5" ht="25.5" hidden="1">
      <c r="A45" s="110" t="s">
        <v>237</v>
      </c>
      <c r="B45" s="48" t="s">
        <v>187</v>
      </c>
      <c r="C45" s="88" t="s">
        <v>223</v>
      </c>
      <c r="D45" s="88"/>
      <c r="E45" s="47">
        <f>E46</f>
        <v>0</v>
      </c>
    </row>
    <row r="46" spans="1:5" ht="25.5" hidden="1">
      <c r="A46" s="110" t="s">
        <v>247</v>
      </c>
      <c r="B46" s="48" t="s">
        <v>187</v>
      </c>
      <c r="C46" s="88" t="s">
        <v>248</v>
      </c>
      <c r="D46" s="88"/>
      <c r="E46" s="47">
        <f>E47</f>
        <v>0</v>
      </c>
    </row>
    <row r="47" spans="1:5" ht="12.75" customHeight="1" hidden="1">
      <c r="A47" s="107" t="s">
        <v>19</v>
      </c>
      <c r="B47" s="48" t="s">
        <v>187</v>
      </c>
      <c r="C47" s="88" t="s">
        <v>248</v>
      </c>
      <c r="D47" s="88" t="s">
        <v>20</v>
      </c>
      <c r="E47" s="47">
        <v>0</v>
      </c>
    </row>
    <row r="48" spans="1:5" ht="12.75" hidden="1">
      <c r="A48" s="108" t="s">
        <v>177</v>
      </c>
      <c r="B48" s="109" t="s">
        <v>176</v>
      </c>
      <c r="C48" s="113"/>
      <c r="D48" s="113"/>
      <c r="E48" s="111">
        <f>E49</f>
        <v>0</v>
      </c>
    </row>
    <row r="49" spans="1:5" ht="12.75" hidden="1">
      <c r="A49" s="107" t="s">
        <v>220</v>
      </c>
      <c r="B49" s="88" t="s">
        <v>176</v>
      </c>
      <c r="C49" s="88" t="s">
        <v>221</v>
      </c>
      <c r="D49" s="88"/>
      <c r="E49" s="47">
        <f>E50</f>
        <v>0</v>
      </c>
    </row>
    <row r="50" spans="1:5" ht="25.5" hidden="1">
      <c r="A50" s="110" t="s">
        <v>237</v>
      </c>
      <c r="B50" s="88" t="s">
        <v>176</v>
      </c>
      <c r="C50" s="88" t="s">
        <v>223</v>
      </c>
      <c r="D50" s="88"/>
      <c r="E50" s="47">
        <f>E51</f>
        <v>0</v>
      </c>
    </row>
    <row r="51" spans="1:5" ht="25.5" hidden="1">
      <c r="A51" s="107" t="s">
        <v>9</v>
      </c>
      <c r="B51" s="88" t="s">
        <v>176</v>
      </c>
      <c r="C51" s="88" t="s">
        <v>10</v>
      </c>
      <c r="D51" s="48"/>
      <c r="E51" s="47">
        <f>E52</f>
        <v>0</v>
      </c>
    </row>
    <row r="52" spans="1:5" ht="12.75" hidden="1">
      <c r="A52" s="107" t="s">
        <v>17</v>
      </c>
      <c r="B52" s="88" t="s">
        <v>176</v>
      </c>
      <c r="C52" s="88" t="s">
        <v>10</v>
      </c>
      <c r="D52" s="48" t="s">
        <v>21</v>
      </c>
      <c r="E52" s="47">
        <v>0</v>
      </c>
    </row>
    <row r="53" spans="1:5" ht="12.75" customHeight="1">
      <c r="A53" s="108" t="s">
        <v>113</v>
      </c>
      <c r="B53" s="109" t="s">
        <v>114</v>
      </c>
      <c r="C53" s="109"/>
      <c r="D53" s="109"/>
      <c r="E53" s="111">
        <f>E54+E58+E61</f>
        <v>2076.381</v>
      </c>
    </row>
    <row r="54" spans="1:5" ht="78.75" customHeight="1">
      <c r="A54" s="112" t="s">
        <v>461</v>
      </c>
      <c r="B54" s="113" t="s">
        <v>114</v>
      </c>
      <c r="C54" s="113" t="s">
        <v>243</v>
      </c>
      <c r="D54" s="113"/>
      <c r="E54" s="111">
        <f>E55</f>
        <v>137</v>
      </c>
    </row>
    <row r="55" spans="1:5" ht="26.25" customHeight="1">
      <c r="A55" s="107" t="s">
        <v>244</v>
      </c>
      <c r="B55" s="88" t="s">
        <v>114</v>
      </c>
      <c r="C55" s="88" t="s">
        <v>360</v>
      </c>
      <c r="D55" s="88"/>
      <c r="E55" s="47">
        <f>E56+E57</f>
        <v>137</v>
      </c>
    </row>
    <row r="56" spans="1:5" ht="27.75" customHeight="1">
      <c r="A56" s="107" t="s">
        <v>228</v>
      </c>
      <c r="B56" s="88" t="s">
        <v>114</v>
      </c>
      <c r="C56" s="88" t="s">
        <v>360</v>
      </c>
      <c r="D56" s="88" t="s">
        <v>229</v>
      </c>
      <c r="E56" s="47">
        <v>137</v>
      </c>
    </row>
    <row r="57" spans="1:5" ht="12.75" customHeight="1">
      <c r="A57" s="107" t="s">
        <v>288</v>
      </c>
      <c r="B57" s="88" t="s">
        <v>114</v>
      </c>
      <c r="C57" s="88" t="s">
        <v>360</v>
      </c>
      <c r="D57" s="88" t="s">
        <v>289</v>
      </c>
      <c r="E57" s="47">
        <v>0</v>
      </c>
    </row>
    <row r="58" spans="1:5" ht="63.75" customHeight="1" hidden="1">
      <c r="A58" s="108" t="s">
        <v>430</v>
      </c>
      <c r="B58" s="113" t="s">
        <v>114</v>
      </c>
      <c r="C58" s="113" t="s">
        <v>245</v>
      </c>
      <c r="D58" s="113"/>
      <c r="E58" s="111">
        <f>E59</f>
        <v>0</v>
      </c>
    </row>
    <row r="59" spans="1:5" ht="12.75" customHeight="1" hidden="1">
      <c r="A59" s="107" t="s">
        <v>246</v>
      </c>
      <c r="B59" s="88" t="s">
        <v>114</v>
      </c>
      <c r="C59" s="88" t="s">
        <v>361</v>
      </c>
      <c r="D59" s="88"/>
      <c r="E59" s="47">
        <f>E60</f>
        <v>0</v>
      </c>
    </row>
    <row r="60" spans="1:5" ht="39" customHeight="1" hidden="1">
      <c r="A60" s="107" t="s">
        <v>228</v>
      </c>
      <c r="B60" s="88" t="s">
        <v>114</v>
      </c>
      <c r="C60" s="88" t="s">
        <v>361</v>
      </c>
      <c r="D60" s="88" t="s">
        <v>229</v>
      </c>
      <c r="E60" s="47">
        <v>0</v>
      </c>
    </row>
    <row r="61" spans="1:5" s="95" customFormat="1" ht="14.25" customHeight="1">
      <c r="A61" s="112" t="s">
        <v>220</v>
      </c>
      <c r="B61" s="113" t="s">
        <v>114</v>
      </c>
      <c r="C61" s="113" t="s">
        <v>221</v>
      </c>
      <c r="D61" s="113"/>
      <c r="E61" s="111">
        <f>E62</f>
        <v>1939.3809999999999</v>
      </c>
    </row>
    <row r="62" spans="1:5" ht="27" customHeight="1">
      <c r="A62" s="110" t="s">
        <v>237</v>
      </c>
      <c r="B62" s="88" t="s">
        <v>114</v>
      </c>
      <c r="C62" s="88" t="s">
        <v>223</v>
      </c>
      <c r="D62" s="88"/>
      <c r="E62" s="47">
        <f>E63+E66</f>
        <v>1939.3809999999999</v>
      </c>
    </row>
    <row r="63" spans="1:5" ht="24.75" customHeight="1">
      <c r="A63" s="110" t="s">
        <v>247</v>
      </c>
      <c r="B63" s="88" t="s">
        <v>114</v>
      </c>
      <c r="C63" s="88" t="s">
        <v>248</v>
      </c>
      <c r="D63" s="88"/>
      <c r="E63" s="47">
        <f>E64+E65</f>
        <v>1932.341</v>
      </c>
    </row>
    <row r="64" spans="1:5" ht="25.5" customHeight="1">
      <c r="A64" s="107" t="s">
        <v>228</v>
      </c>
      <c r="B64" s="88" t="s">
        <v>114</v>
      </c>
      <c r="C64" s="88" t="s">
        <v>248</v>
      </c>
      <c r="D64" s="88" t="s">
        <v>229</v>
      </c>
      <c r="E64" s="47">
        <v>1932.341</v>
      </c>
    </row>
    <row r="65" spans="1:5" ht="24" customHeight="1" hidden="1">
      <c r="A65" s="107" t="s">
        <v>362</v>
      </c>
      <c r="B65" s="88" t="s">
        <v>114</v>
      </c>
      <c r="C65" s="88" t="s">
        <v>248</v>
      </c>
      <c r="D65" s="88" t="s">
        <v>240</v>
      </c>
      <c r="E65" s="47">
        <v>0</v>
      </c>
    </row>
    <row r="66" spans="1:5" ht="26.25" customHeight="1">
      <c r="A66" s="107" t="s">
        <v>249</v>
      </c>
      <c r="B66" s="48" t="s">
        <v>114</v>
      </c>
      <c r="C66" s="88" t="s">
        <v>250</v>
      </c>
      <c r="D66" s="88"/>
      <c r="E66" s="47">
        <f>E67</f>
        <v>7.04</v>
      </c>
    </row>
    <row r="67" spans="1:5" ht="51.75" customHeight="1">
      <c r="A67" s="107" t="s">
        <v>251</v>
      </c>
      <c r="B67" s="48" t="s">
        <v>114</v>
      </c>
      <c r="C67" s="88" t="s">
        <v>252</v>
      </c>
      <c r="D67" s="88"/>
      <c r="E67" s="47">
        <f>E68</f>
        <v>7.04</v>
      </c>
    </row>
    <row r="68" spans="1:5" ht="27" customHeight="1">
      <c r="A68" s="107" t="s">
        <v>228</v>
      </c>
      <c r="B68" s="48" t="s">
        <v>114</v>
      </c>
      <c r="C68" s="88" t="s">
        <v>252</v>
      </c>
      <c r="D68" s="88" t="s">
        <v>229</v>
      </c>
      <c r="E68" s="47">
        <v>7.04</v>
      </c>
    </row>
    <row r="69" spans="1:5" ht="13.5" customHeight="1">
      <c r="A69" s="108" t="s">
        <v>115</v>
      </c>
      <c r="B69" s="109" t="s">
        <v>116</v>
      </c>
      <c r="C69" s="109"/>
      <c r="D69" s="109"/>
      <c r="E69" s="111">
        <f>E70</f>
        <v>314.6</v>
      </c>
    </row>
    <row r="70" spans="1:5" ht="12.75" customHeight="1">
      <c r="A70" s="112" t="s">
        <v>117</v>
      </c>
      <c r="B70" s="109" t="s">
        <v>118</v>
      </c>
      <c r="C70" s="109"/>
      <c r="D70" s="109"/>
      <c r="E70" s="111">
        <f>E71</f>
        <v>314.6</v>
      </c>
    </row>
    <row r="71" spans="1:5" ht="12" customHeight="1">
      <c r="A71" s="107" t="s">
        <v>220</v>
      </c>
      <c r="B71" s="88" t="s">
        <v>118</v>
      </c>
      <c r="C71" s="88" t="s">
        <v>221</v>
      </c>
      <c r="D71" s="88"/>
      <c r="E71" s="47">
        <f>E74</f>
        <v>314.6</v>
      </c>
    </row>
    <row r="72" spans="1:5" ht="25.5" customHeight="1">
      <c r="A72" s="110" t="s">
        <v>237</v>
      </c>
      <c r="B72" s="88" t="s">
        <v>118</v>
      </c>
      <c r="C72" s="88" t="s">
        <v>223</v>
      </c>
      <c r="D72" s="88"/>
      <c r="E72" s="47">
        <f>E73</f>
        <v>314.6</v>
      </c>
    </row>
    <row r="73" spans="1:5" ht="25.5" customHeight="1">
      <c r="A73" s="107" t="s">
        <v>253</v>
      </c>
      <c r="B73" s="88" t="s">
        <v>118</v>
      </c>
      <c r="C73" s="88" t="s">
        <v>254</v>
      </c>
      <c r="D73" s="88"/>
      <c r="E73" s="47">
        <f>E74</f>
        <v>314.6</v>
      </c>
    </row>
    <row r="74" spans="1:5" ht="25.5" customHeight="1">
      <c r="A74" s="107" t="s">
        <v>255</v>
      </c>
      <c r="B74" s="88" t="s">
        <v>118</v>
      </c>
      <c r="C74" s="88" t="s">
        <v>256</v>
      </c>
      <c r="D74" s="88"/>
      <c r="E74" s="47">
        <f>E75</f>
        <v>314.6</v>
      </c>
    </row>
    <row r="75" spans="1:5" ht="25.5" customHeight="1">
      <c r="A75" s="107" t="s">
        <v>226</v>
      </c>
      <c r="B75" s="88" t="s">
        <v>118</v>
      </c>
      <c r="C75" s="88" t="s">
        <v>256</v>
      </c>
      <c r="D75" s="88" t="s">
        <v>227</v>
      </c>
      <c r="E75" s="47">
        <v>314.6</v>
      </c>
    </row>
    <row r="76" spans="1:5" ht="24.75">
      <c r="A76" s="112" t="s">
        <v>81</v>
      </c>
      <c r="B76" s="113" t="s">
        <v>82</v>
      </c>
      <c r="C76" s="113"/>
      <c r="D76" s="113"/>
      <c r="E76" s="111">
        <f>E77+E84</f>
        <v>7702.620000000001</v>
      </c>
    </row>
    <row r="77" spans="1:5" ht="36.75" hidden="1">
      <c r="A77" s="112" t="s">
        <v>101</v>
      </c>
      <c r="B77" s="113" t="s">
        <v>83</v>
      </c>
      <c r="C77" s="113"/>
      <c r="D77" s="113"/>
      <c r="E77" s="111">
        <f>E78</f>
        <v>0</v>
      </c>
    </row>
    <row r="78" spans="1:5" ht="61.5" hidden="1">
      <c r="A78" s="108" t="s">
        <v>430</v>
      </c>
      <c r="B78" s="113" t="s">
        <v>83</v>
      </c>
      <c r="C78" s="113" t="s">
        <v>245</v>
      </c>
      <c r="D78" s="113"/>
      <c r="E78" s="111">
        <f>E79+E81</f>
        <v>0</v>
      </c>
    </row>
    <row r="79" spans="1:5" ht="12.75" hidden="1">
      <c r="A79" s="107" t="s">
        <v>257</v>
      </c>
      <c r="B79" s="88" t="s">
        <v>83</v>
      </c>
      <c r="C79" s="88" t="s">
        <v>363</v>
      </c>
      <c r="D79" s="88"/>
      <c r="E79" s="47">
        <f>E80</f>
        <v>0</v>
      </c>
    </row>
    <row r="80" spans="1:5" ht="39" customHeight="1" hidden="1">
      <c r="A80" s="107" t="s">
        <v>228</v>
      </c>
      <c r="B80" s="88" t="s">
        <v>83</v>
      </c>
      <c r="C80" s="88" t="s">
        <v>363</v>
      </c>
      <c r="D80" s="88" t="s">
        <v>229</v>
      </c>
      <c r="E80" s="47">
        <v>0</v>
      </c>
    </row>
    <row r="81" spans="1:5" ht="39" customHeight="1" hidden="1">
      <c r="A81" s="107" t="s">
        <v>258</v>
      </c>
      <c r="B81" s="88" t="s">
        <v>83</v>
      </c>
      <c r="C81" s="88" t="s">
        <v>259</v>
      </c>
      <c r="D81" s="88"/>
      <c r="E81" s="47">
        <f>E82</f>
        <v>0</v>
      </c>
    </row>
    <row r="82" spans="1:5" ht="75" customHeight="1" hidden="1">
      <c r="A82" s="107" t="s">
        <v>22</v>
      </c>
      <c r="B82" s="88" t="s">
        <v>83</v>
      </c>
      <c r="C82" s="88" t="s">
        <v>260</v>
      </c>
      <c r="D82" s="88"/>
      <c r="E82" s="47">
        <f>E83</f>
        <v>0</v>
      </c>
    </row>
    <row r="83" spans="1:5" ht="36" customHeight="1" hidden="1">
      <c r="A83" s="107" t="s">
        <v>228</v>
      </c>
      <c r="B83" s="88" t="s">
        <v>83</v>
      </c>
      <c r="C83" s="88" t="s">
        <v>260</v>
      </c>
      <c r="D83" s="88" t="s">
        <v>229</v>
      </c>
      <c r="E83" s="47">
        <v>0</v>
      </c>
    </row>
    <row r="84" spans="1:5" ht="12.75" customHeight="1">
      <c r="A84" s="112" t="s">
        <v>36</v>
      </c>
      <c r="B84" s="113" t="s">
        <v>35</v>
      </c>
      <c r="C84" s="88"/>
      <c r="D84" s="113"/>
      <c r="E84" s="111">
        <f>E85</f>
        <v>7702.620000000001</v>
      </c>
    </row>
    <row r="85" spans="1:5" ht="64.5" customHeight="1">
      <c r="A85" s="108" t="s">
        <v>462</v>
      </c>
      <c r="B85" s="113" t="s">
        <v>35</v>
      </c>
      <c r="C85" s="113" t="s">
        <v>245</v>
      </c>
      <c r="D85" s="113"/>
      <c r="E85" s="111">
        <f>E86</f>
        <v>7702.620000000001</v>
      </c>
    </row>
    <row r="86" spans="1:5" ht="14.25" customHeight="1">
      <c r="A86" s="107" t="s">
        <v>263</v>
      </c>
      <c r="B86" s="88" t="s">
        <v>35</v>
      </c>
      <c r="C86" s="88" t="s">
        <v>364</v>
      </c>
      <c r="D86" s="88"/>
      <c r="E86" s="47">
        <f>E87</f>
        <v>7702.620000000001</v>
      </c>
    </row>
    <row r="87" spans="1:5" ht="29.25" customHeight="1">
      <c r="A87" s="107" t="s">
        <v>228</v>
      </c>
      <c r="B87" s="88" t="s">
        <v>35</v>
      </c>
      <c r="C87" s="88" t="s">
        <v>364</v>
      </c>
      <c r="D87" s="88" t="s">
        <v>229</v>
      </c>
      <c r="E87" s="47">
        <f>319.195+3796.395+3587.03</f>
        <v>7702.620000000001</v>
      </c>
    </row>
    <row r="88" spans="1:5" ht="12" customHeight="1">
      <c r="A88" s="112" t="s">
        <v>74</v>
      </c>
      <c r="B88" s="113" t="s">
        <v>84</v>
      </c>
      <c r="C88" s="113"/>
      <c r="D88" s="113"/>
      <c r="E88" s="111">
        <f>E89+E93+E108</f>
        <v>24562.558</v>
      </c>
    </row>
    <row r="89" spans="1:5" ht="12.75" customHeight="1" hidden="1">
      <c r="A89" s="112" t="s">
        <v>86</v>
      </c>
      <c r="B89" s="113" t="s">
        <v>85</v>
      </c>
      <c r="C89" s="113"/>
      <c r="D89" s="113"/>
      <c r="E89" s="111">
        <f>E90</f>
        <v>0</v>
      </c>
    </row>
    <row r="90" spans="1:5" ht="74.25" hidden="1">
      <c r="A90" s="108" t="s">
        <v>264</v>
      </c>
      <c r="B90" s="113" t="s">
        <v>85</v>
      </c>
      <c r="C90" s="113" t="s">
        <v>265</v>
      </c>
      <c r="D90" s="113"/>
      <c r="E90" s="111">
        <f>E91</f>
        <v>0</v>
      </c>
    </row>
    <row r="91" spans="1:5" ht="90" hidden="1">
      <c r="A91" s="107" t="s">
        <v>266</v>
      </c>
      <c r="B91" s="88" t="s">
        <v>85</v>
      </c>
      <c r="C91" s="88" t="s">
        <v>267</v>
      </c>
      <c r="D91" s="113"/>
      <c r="E91" s="47">
        <f>E92</f>
        <v>0</v>
      </c>
    </row>
    <row r="92" spans="1:5" ht="50.25" customHeight="1" hidden="1">
      <c r="A92" s="107" t="s">
        <v>268</v>
      </c>
      <c r="B92" s="88" t="s">
        <v>85</v>
      </c>
      <c r="C92" s="88" t="s">
        <v>267</v>
      </c>
      <c r="D92" s="88" t="s">
        <v>269</v>
      </c>
      <c r="E92" s="47">
        <v>0</v>
      </c>
    </row>
    <row r="93" spans="1:5" ht="12.75">
      <c r="A93" s="112" t="s">
        <v>270</v>
      </c>
      <c r="B93" s="113" t="s">
        <v>121</v>
      </c>
      <c r="C93" s="113"/>
      <c r="D93" s="113"/>
      <c r="E93" s="111">
        <f>E94</f>
        <v>23234.131</v>
      </c>
    </row>
    <row r="94" spans="1:5" ht="100.5" customHeight="1">
      <c r="A94" s="108" t="s">
        <v>463</v>
      </c>
      <c r="B94" s="113" t="s">
        <v>121</v>
      </c>
      <c r="C94" s="113" t="s">
        <v>271</v>
      </c>
      <c r="D94" s="88"/>
      <c r="E94" s="111">
        <f>E95+E101+E105</f>
        <v>23234.131</v>
      </c>
    </row>
    <row r="95" spans="1:5" ht="51">
      <c r="A95" s="107" t="s">
        <v>272</v>
      </c>
      <c r="B95" s="88" t="s">
        <v>121</v>
      </c>
      <c r="C95" s="88" t="s">
        <v>366</v>
      </c>
      <c r="D95" s="88"/>
      <c r="E95" s="47">
        <f>E96+E98</f>
        <v>16182.183</v>
      </c>
    </row>
    <row r="96" spans="1:5" ht="25.5">
      <c r="A96" s="107" t="s">
        <v>273</v>
      </c>
      <c r="B96" s="88" t="s">
        <v>121</v>
      </c>
      <c r="C96" s="88" t="s">
        <v>365</v>
      </c>
      <c r="D96" s="88"/>
      <c r="E96" s="47">
        <f>E97</f>
        <v>14818.761</v>
      </c>
    </row>
    <row r="97" spans="1:5" ht="25.5">
      <c r="A97" s="107" t="s">
        <v>228</v>
      </c>
      <c r="B97" s="88" t="s">
        <v>121</v>
      </c>
      <c r="C97" s="88" t="s">
        <v>365</v>
      </c>
      <c r="D97" s="88" t="s">
        <v>229</v>
      </c>
      <c r="E97" s="47">
        <v>14818.761</v>
      </c>
    </row>
    <row r="98" spans="1:5" ht="38.25">
      <c r="A98" s="107" t="s">
        <v>258</v>
      </c>
      <c r="B98" s="88" t="s">
        <v>121</v>
      </c>
      <c r="C98" s="88" t="s">
        <v>368</v>
      </c>
      <c r="D98" s="88"/>
      <c r="E98" s="47">
        <f>E99</f>
        <v>1363.422</v>
      </c>
    </row>
    <row r="99" spans="1:5" ht="51">
      <c r="A99" s="107" t="s">
        <v>369</v>
      </c>
      <c r="B99" s="88" t="s">
        <v>121</v>
      </c>
      <c r="C99" s="88" t="s">
        <v>367</v>
      </c>
      <c r="D99" s="88"/>
      <c r="E99" s="47">
        <f>E100</f>
        <v>1363.422</v>
      </c>
    </row>
    <row r="100" spans="1:5" ht="25.5">
      <c r="A100" s="107" t="s">
        <v>228</v>
      </c>
      <c r="B100" s="88" t="s">
        <v>121</v>
      </c>
      <c r="C100" s="88" t="s">
        <v>367</v>
      </c>
      <c r="D100" s="88" t="s">
        <v>229</v>
      </c>
      <c r="E100" s="47">
        <v>1363.422</v>
      </c>
    </row>
    <row r="101" spans="1:5" ht="51">
      <c r="A101" s="107" t="s">
        <v>274</v>
      </c>
      <c r="B101" s="88" t="s">
        <v>121</v>
      </c>
      <c r="C101" s="88" t="s">
        <v>370</v>
      </c>
      <c r="D101" s="88"/>
      <c r="E101" s="47">
        <f>E102</f>
        <v>6848.228</v>
      </c>
    </row>
    <row r="102" spans="1:5" ht="25.5">
      <c r="A102" s="107" t="s">
        <v>23</v>
      </c>
      <c r="B102" s="88" t="s">
        <v>121</v>
      </c>
      <c r="C102" s="88" t="s">
        <v>371</v>
      </c>
      <c r="D102" s="88"/>
      <c r="E102" s="47">
        <f>E103+E104</f>
        <v>6848.228</v>
      </c>
    </row>
    <row r="103" spans="1:5" ht="25.5">
      <c r="A103" s="107" t="s">
        <v>228</v>
      </c>
      <c r="B103" s="88" t="s">
        <v>121</v>
      </c>
      <c r="C103" s="88" t="s">
        <v>371</v>
      </c>
      <c r="D103" s="88" t="s">
        <v>229</v>
      </c>
      <c r="E103" s="47">
        <v>0</v>
      </c>
    </row>
    <row r="104" spans="1:5" ht="38.25">
      <c r="A104" s="107" t="s">
        <v>275</v>
      </c>
      <c r="B104" s="88" t="s">
        <v>121</v>
      </c>
      <c r="C104" s="88" t="s">
        <v>371</v>
      </c>
      <c r="D104" s="88" t="s">
        <v>269</v>
      </c>
      <c r="E104" s="47">
        <v>6848.228</v>
      </c>
    </row>
    <row r="105" spans="1:5" ht="51">
      <c r="A105" s="107" t="s">
        <v>276</v>
      </c>
      <c r="B105" s="88" t="s">
        <v>121</v>
      </c>
      <c r="C105" s="88" t="s">
        <v>372</v>
      </c>
      <c r="D105" s="88"/>
      <c r="E105" s="47">
        <f>E106</f>
        <v>203.72</v>
      </c>
    </row>
    <row r="106" spans="1:5" ht="38.25">
      <c r="A106" s="107" t="s">
        <v>277</v>
      </c>
      <c r="B106" s="88" t="s">
        <v>121</v>
      </c>
      <c r="C106" s="88" t="s">
        <v>373</v>
      </c>
      <c r="D106" s="88"/>
      <c r="E106" s="47">
        <f>E107</f>
        <v>203.72</v>
      </c>
    </row>
    <row r="107" spans="1:5" ht="25.5">
      <c r="A107" s="107" t="s">
        <v>228</v>
      </c>
      <c r="B107" s="88" t="s">
        <v>121</v>
      </c>
      <c r="C107" s="88" t="s">
        <v>373</v>
      </c>
      <c r="D107" s="88" t="s">
        <v>229</v>
      </c>
      <c r="E107" s="47">
        <v>203.72</v>
      </c>
    </row>
    <row r="108" spans="1:5" ht="24.75">
      <c r="A108" s="112" t="s">
        <v>161</v>
      </c>
      <c r="B108" s="113" t="s">
        <v>160</v>
      </c>
      <c r="C108" s="113"/>
      <c r="D108" s="113"/>
      <c r="E108" s="111">
        <f>E109</f>
        <v>1328.427</v>
      </c>
    </row>
    <row r="109" spans="1:5" ht="61.5">
      <c r="A109" s="108" t="s">
        <v>464</v>
      </c>
      <c r="B109" s="113" t="s">
        <v>160</v>
      </c>
      <c r="C109" s="113" t="s">
        <v>278</v>
      </c>
      <c r="D109" s="113"/>
      <c r="E109" s="111">
        <f>E110+E112</f>
        <v>1328.427</v>
      </c>
    </row>
    <row r="110" spans="1:5" ht="38.25">
      <c r="A110" s="107" t="s">
        <v>279</v>
      </c>
      <c r="B110" s="88" t="s">
        <v>160</v>
      </c>
      <c r="C110" s="88" t="s">
        <v>374</v>
      </c>
      <c r="D110" s="88"/>
      <c r="E110" s="47">
        <f>E111</f>
        <v>80</v>
      </c>
    </row>
    <row r="111" spans="1:5" ht="25.5">
      <c r="A111" s="107" t="s">
        <v>228</v>
      </c>
      <c r="B111" s="88" t="s">
        <v>160</v>
      </c>
      <c r="C111" s="88" t="s">
        <v>374</v>
      </c>
      <c r="D111" s="88" t="s">
        <v>229</v>
      </c>
      <c r="E111" s="47">
        <v>80</v>
      </c>
    </row>
    <row r="112" spans="1:5" ht="25.5">
      <c r="A112" s="107" t="s">
        <v>280</v>
      </c>
      <c r="B112" s="88" t="s">
        <v>160</v>
      </c>
      <c r="C112" s="88" t="s">
        <v>375</v>
      </c>
      <c r="D112" s="88"/>
      <c r="E112" s="47">
        <f>E113</f>
        <v>1248.427</v>
      </c>
    </row>
    <row r="113" spans="1:5" ht="25.5">
      <c r="A113" s="107" t="s">
        <v>228</v>
      </c>
      <c r="B113" s="88" t="s">
        <v>160</v>
      </c>
      <c r="C113" s="88" t="s">
        <v>375</v>
      </c>
      <c r="D113" s="88" t="s">
        <v>229</v>
      </c>
      <c r="E113" s="47">
        <v>1248.427</v>
      </c>
    </row>
    <row r="114" spans="1:5" ht="12.75">
      <c r="A114" s="112" t="s">
        <v>63</v>
      </c>
      <c r="B114" s="113" t="s">
        <v>88</v>
      </c>
      <c r="C114" s="113"/>
      <c r="D114" s="113"/>
      <c r="E114" s="111">
        <f>E115+E132+E143</f>
        <v>114735.513</v>
      </c>
    </row>
    <row r="115" spans="1:5" ht="12.75">
      <c r="A115" s="112" t="s">
        <v>87</v>
      </c>
      <c r="B115" s="113" t="s">
        <v>89</v>
      </c>
      <c r="C115" s="113"/>
      <c r="D115" s="113"/>
      <c r="E115" s="111">
        <f>E116+E119+E122+E126</f>
        <v>3700.56</v>
      </c>
    </row>
    <row r="116" spans="1:5" ht="74.25">
      <c r="A116" s="112" t="s">
        <v>465</v>
      </c>
      <c r="B116" s="113" t="s">
        <v>89</v>
      </c>
      <c r="C116" s="113" t="s">
        <v>281</v>
      </c>
      <c r="D116" s="113"/>
      <c r="E116" s="111">
        <f>E117</f>
        <v>1168.605</v>
      </c>
    </row>
    <row r="117" spans="1:5" ht="25.5">
      <c r="A117" s="107" t="s">
        <v>282</v>
      </c>
      <c r="B117" s="88" t="s">
        <v>89</v>
      </c>
      <c r="C117" s="88" t="s">
        <v>376</v>
      </c>
      <c r="D117" s="88"/>
      <c r="E117" s="47">
        <f>E118</f>
        <v>1168.605</v>
      </c>
    </row>
    <row r="118" spans="1:5" ht="25.5">
      <c r="A118" s="107" t="s">
        <v>228</v>
      </c>
      <c r="B118" s="88" t="s">
        <v>89</v>
      </c>
      <c r="C118" s="88" t="s">
        <v>376</v>
      </c>
      <c r="D118" s="88" t="s">
        <v>229</v>
      </c>
      <c r="E118" s="47">
        <v>1168.605</v>
      </c>
    </row>
    <row r="119" spans="1:5" ht="80.25" customHeight="1" hidden="1">
      <c r="A119" s="108" t="s">
        <v>431</v>
      </c>
      <c r="B119" s="113" t="s">
        <v>89</v>
      </c>
      <c r="C119" s="113" t="s">
        <v>283</v>
      </c>
      <c r="D119" s="113"/>
      <c r="E119" s="111">
        <f>E120</f>
        <v>0</v>
      </c>
    </row>
    <row r="120" spans="1:5" ht="38.25" hidden="1">
      <c r="A120" s="107" t="s">
        <v>284</v>
      </c>
      <c r="B120" s="88" t="s">
        <v>89</v>
      </c>
      <c r="C120" s="88" t="s">
        <v>377</v>
      </c>
      <c r="D120" s="113"/>
      <c r="E120" s="47">
        <f>E121</f>
        <v>0</v>
      </c>
    </row>
    <row r="121" spans="1:5" ht="25.5" hidden="1">
      <c r="A121" s="107" t="s">
        <v>228</v>
      </c>
      <c r="B121" s="88" t="s">
        <v>89</v>
      </c>
      <c r="C121" s="88" t="s">
        <v>377</v>
      </c>
      <c r="D121" s="88" t="s">
        <v>229</v>
      </c>
      <c r="E121" s="47">
        <v>0</v>
      </c>
    </row>
    <row r="122" spans="1:5" ht="62.25" customHeight="1" hidden="1">
      <c r="A122" s="108" t="s">
        <v>432</v>
      </c>
      <c r="B122" s="113" t="s">
        <v>89</v>
      </c>
      <c r="C122" s="105" t="s">
        <v>24</v>
      </c>
      <c r="D122" s="113"/>
      <c r="E122" s="111">
        <f>E123</f>
        <v>0</v>
      </c>
    </row>
    <row r="123" spans="1:5" ht="25.5" hidden="1">
      <c r="A123" s="107" t="s">
        <v>25</v>
      </c>
      <c r="B123" s="88" t="s">
        <v>89</v>
      </c>
      <c r="C123" s="104" t="s">
        <v>378</v>
      </c>
      <c r="D123" s="88"/>
      <c r="E123" s="47">
        <f>E125+E124</f>
        <v>0</v>
      </c>
    </row>
    <row r="124" spans="1:5" ht="25.5" hidden="1">
      <c r="A124" s="107" t="s">
        <v>228</v>
      </c>
      <c r="B124" s="88" t="s">
        <v>89</v>
      </c>
      <c r="C124" s="104" t="s">
        <v>378</v>
      </c>
      <c r="D124" s="88" t="s">
        <v>229</v>
      </c>
      <c r="E124" s="47">
        <v>0</v>
      </c>
    </row>
    <row r="125" spans="1:5" ht="38.25" hidden="1">
      <c r="A125" s="107" t="s">
        <v>275</v>
      </c>
      <c r="B125" s="88" t="s">
        <v>89</v>
      </c>
      <c r="C125" s="104" t="s">
        <v>378</v>
      </c>
      <c r="D125" s="88" t="s">
        <v>269</v>
      </c>
      <c r="E125" s="47">
        <v>0</v>
      </c>
    </row>
    <row r="126" spans="1:5" s="95" customFormat="1" ht="12">
      <c r="A126" s="112" t="s">
        <v>220</v>
      </c>
      <c r="B126" s="113" t="s">
        <v>89</v>
      </c>
      <c r="C126" s="113" t="s">
        <v>221</v>
      </c>
      <c r="D126" s="113"/>
      <c r="E126" s="111">
        <f>E127</f>
        <v>2531.955</v>
      </c>
    </row>
    <row r="127" spans="1:5" ht="25.5">
      <c r="A127" s="110" t="s">
        <v>237</v>
      </c>
      <c r="B127" s="88" t="s">
        <v>89</v>
      </c>
      <c r="C127" s="88" t="s">
        <v>223</v>
      </c>
      <c r="D127" s="88"/>
      <c r="E127" s="47">
        <f>E128</f>
        <v>2531.955</v>
      </c>
    </row>
    <row r="128" spans="1:5" ht="25.5">
      <c r="A128" s="110" t="s">
        <v>247</v>
      </c>
      <c r="B128" s="88" t="s">
        <v>89</v>
      </c>
      <c r="C128" s="88" t="s">
        <v>248</v>
      </c>
      <c r="D128" s="88"/>
      <c r="E128" s="47">
        <f>E129</f>
        <v>2531.955</v>
      </c>
    </row>
    <row r="129" spans="1:5" ht="25.5">
      <c r="A129" s="107" t="s">
        <v>228</v>
      </c>
      <c r="B129" s="88" t="s">
        <v>89</v>
      </c>
      <c r="C129" s="88" t="s">
        <v>248</v>
      </c>
      <c r="D129" s="88" t="s">
        <v>229</v>
      </c>
      <c r="E129" s="47">
        <f>499.492+2032.463</f>
        <v>2531.955</v>
      </c>
    </row>
    <row r="130" spans="1:5" ht="25.5" hidden="1">
      <c r="A130" s="107" t="s">
        <v>327</v>
      </c>
      <c r="B130" s="88" t="s">
        <v>89</v>
      </c>
      <c r="C130" s="88" t="s">
        <v>26</v>
      </c>
      <c r="D130" s="118"/>
      <c r="E130" s="47">
        <f>E131</f>
        <v>0</v>
      </c>
    </row>
    <row r="131" spans="1:5" ht="12.75" hidden="1">
      <c r="A131" s="107" t="s">
        <v>288</v>
      </c>
      <c r="B131" s="88" t="s">
        <v>89</v>
      </c>
      <c r="C131" s="88" t="s">
        <v>26</v>
      </c>
      <c r="D131" s="48" t="s">
        <v>289</v>
      </c>
      <c r="E131" s="47">
        <v>0</v>
      </c>
    </row>
    <row r="132" spans="1:5" ht="12.75">
      <c r="A132" s="112" t="s">
        <v>64</v>
      </c>
      <c r="B132" s="113" t="s">
        <v>90</v>
      </c>
      <c r="C132" s="113"/>
      <c r="D132" s="113"/>
      <c r="E132" s="111">
        <f>E133+E140</f>
        <v>70088.204</v>
      </c>
    </row>
    <row r="133" spans="1:5" ht="89.25" customHeight="1">
      <c r="A133" s="108" t="s">
        <v>466</v>
      </c>
      <c r="B133" s="113" t="s">
        <v>90</v>
      </c>
      <c r="C133" s="113" t="s">
        <v>285</v>
      </c>
      <c r="D133" s="113"/>
      <c r="E133" s="111">
        <f>E134+E138</f>
        <v>69581.962</v>
      </c>
    </row>
    <row r="134" spans="1:5" ht="38.25">
      <c r="A134" s="114" t="s">
        <v>286</v>
      </c>
      <c r="B134" s="88" t="s">
        <v>90</v>
      </c>
      <c r="C134" s="88" t="s">
        <v>379</v>
      </c>
      <c r="D134" s="113"/>
      <c r="E134" s="47">
        <f>E135</f>
        <v>51060.392</v>
      </c>
    </row>
    <row r="135" spans="1:5" ht="25.5">
      <c r="A135" s="107" t="s">
        <v>287</v>
      </c>
      <c r="B135" s="88" t="s">
        <v>90</v>
      </c>
      <c r="C135" s="88" t="s">
        <v>380</v>
      </c>
      <c r="D135" s="88"/>
      <c r="E135" s="47">
        <f>E136+E137</f>
        <v>51060.392</v>
      </c>
    </row>
    <row r="136" spans="1:5" ht="12.75">
      <c r="A136" s="107" t="s">
        <v>288</v>
      </c>
      <c r="B136" s="88" t="s">
        <v>90</v>
      </c>
      <c r="C136" s="88" t="s">
        <v>380</v>
      </c>
      <c r="D136" s="88" t="s">
        <v>289</v>
      </c>
      <c r="E136" s="47">
        <v>50909.192</v>
      </c>
    </row>
    <row r="137" spans="1:5" ht="25.5">
      <c r="A137" s="107" t="s">
        <v>228</v>
      </c>
      <c r="B137" s="88" t="s">
        <v>90</v>
      </c>
      <c r="C137" s="88" t="s">
        <v>380</v>
      </c>
      <c r="D137" s="88" t="s">
        <v>229</v>
      </c>
      <c r="E137" s="47">
        <v>151.2</v>
      </c>
    </row>
    <row r="138" spans="1:5" s="21" customFormat="1" ht="25.5">
      <c r="A138" s="107" t="s">
        <v>290</v>
      </c>
      <c r="B138" s="88" t="s">
        <v>90</v>
      </c>
      <c r="C138" s="88" t="s">
        <v>381</v>
      </c>
      <c r="D138" s="88"/>
      <c r="E138" s="47">
        <f>E139</f>
        <v>18521.57</v>
      </c>
    </row>
    <row r="139" spans="1:5" s="21" customFormat="1" ht="25.5">
      <c r="A139" s="107" t="s">
        <v>228</v>
      </c>
      <c r="B139" s="88" t="s">
        <v>90</v>
      </c>
      <c r="C139" s="88" t="s">
        <v>381</v>
      </c>
      <c r="D139" s="88" t="s">
        <v>229</v>
      </c>
      <c r="E139" s="47">
        <v>18521.57</v>
      </c>
    </row>
    <row r="140" spans="1:5" s="21" customFormat="1" ht="62.25" customHeight="1">
      <c r="A140" s="108" t="s">
        <v>467</v>
      </c>
      <c r="B140" s="113" t="s">
        <v>90</v>
      </c>
      <c r="C140" s="113" t="s">
        <v>291</v>
      </c>
      <c r="D140" s="113"/>
      <c r="E140" s="111">
        <f>E141</f>
        <v>506.242</v>
      </c>
    </row>
    <row r="141" spans="1:5" s="21" customFormat="1" ht="38.25">
      <c r="A141" s="107" t="s">
        <v>27</v>
      </c>
      <c r="B141" s="88" t="s">
        <v>90</v>
      </c>
      <c r="C141" s="88" t="s">
        <v>382</v>
      </c>
      <c r="D141" s="88"/>
      <c r="E141" s="47">
        <f>E142</f>
        <v>506.242</v>
      </c>
    </row>
    <row r="142" spans="1:5" s="21" customFormat="1" ht="25.5">
      <c r="A142" s="107" t="s">
        <v>228</v>
      </c>
      <c r="B142" s="88" t="s">
        <v>90</v>
      </c>
      <c r="C142" s="88" t="s">
        <v>382</v>
      </c>
      <c r="D142" s="88" t="s">
        <v>229</v>
      </c>
      <c r="E142" s="47">
        <v>506.242</v>
      </c>
    </row>
    <row r="143" spans="1:5" ht="12.75">
      <c r="A143" s="112" t="s">
        <v>76</v>
      </c>
      <c r="B143" s="113" t="s">
        <v>91</v>
      </c>
      <c r="C143" s="88"/>
      <c r="D143" s="113"/>
      <c r="E143" s="111">
        <f>E147+E151+E171+E144</f>
        <v>40946.749</v>
      </c>
    </row>
    <row r="144" spans="1:5" ht="61.5">
      <c r="A144" s="112" t="s">
        <v>468</v>
      </c>
      <c r="B144" s="113" t="s">
        <v>91</v>
      </c>
      <c r="C144" s="113" t="s">
        <v>261</v>
      </c>
      <c r="D144" s="113"/>
      <c r="E144" s="111">
        <f>E145</f>
        <v>1813.522</v>
      </c>
    </row>
    <row r="145" spans="1:5" ht="25.5">
      <c r="A145" s="107" t="s">
        <v>325</v>
      </c>
      <c r="B145" s="88" t="s">
        <v>91</v>
      </c>
      <c r="C145" s="88" t="s">
        <v>383</v>
      </c>
      <c r="D145" s="88"/>
      <c r="E145" s="47">
        <f>E146</f>
        <v>1813.522</v>
      </c>
    </row>
    <row r="146" spans="1:5" ht="25.5">
      <c r="A146" s="107" t="s">
        <v>228</v>
      </c>
      <c r="B146" s="88" t="s">
        <v>91</v>
      </c>
      <c r="C146" s="88" t="s">
        <v>383</v>
      </c>
      <c r="D146" s="88" t="s">
        <v>229</v>
      </c>
      <c r="E146" s="47">
        <v>1813.522</v>
      </c>
    </row>
    <row r="147" spans="1:5" ht="76.5" customHeight="1">
      <c r="A147" s="108" t="s">
        <v>469</v>
      </c>
      <c r="B147" s="113" t="s">
        <v>91</v>
      </c>
      <c r="C147" s="113" t="s">
        <v>283</v>
      </c>
      <c r="D147" s="113"/>
      <c r="E147" s="111">
        <f>E148</f>
        <v>6327.313</v>
      </c>
    </row>
    <row r="148" spans="1:5" ht="25.5">
      <c r="A148" s="107" t="s">
        <v>292</v>
      </c>
      <c r="B148" s="88" t="s">
        <v>91</v>
      </c>
      <c r="C148" s="88" t="s">
        <v>384</v>
      </c>
      <c r="D148" s="113"/>
      <c r="E148" s="47">
        <f>E149+E150</f>
        <v>6327.313</v>
      </c>
    </row>
    <row r="149" spans="1:5" ht="25.5">
      <c r="A149" s="107" t="s">
        <v>228</v>
      </c>
      <c r="B149" s="88" t="s">
        <v>91</v>
      </c>
      <c r="C149" s="88" t="s">
        <v>384</v>
      </c>
      <c r="D149" s="88" t="s">
        <v>229</v>
      </c>
      <c r="E149" s="47">
        <v>6327.313</v>
      </c>
    </row>
    <row r="150" spans="1:5" ht="12.75" hidden="1">
      <c r="A150" s="107" t="s">
        <v>288</v>
      </c>
      <c r="B150" s="88" t="s">
        <v>91</v>
      </c>
      <c r="C150" s="88" t="s">
        <v>384</v>
      </c>
      <c r="D150" s="88" t="s">
        <v>289</v>
      </c>
      <c r="E150" s="47">
        <v>0</v>
      </c>
    </row>
    <row r="151" spans="1:5" ht="66.75" customHeight="1">
      <c r="A151" s="108" t="s">
        <v>470</v>
      </c>
      <c r="B151" s="113" t="s">
        <v>91</v>
      </c>
      <c r="C151" s="113" t="s">
        <v>293</v>
      </c>
      <c r="D151" s="113"/>
      <c r="E151" s="111">
        <f>E152+E159+E162+E165</f>
        <v>32805.914000000004</v>
      </c>
    </row>
    <row r="152" spans="1:5" ht="25.5">
      <c r="A152" s="103" t="s">
        <v>388</v>
      </c>
      <c r="B152" s="113" t="s">
        <v>91</v>
      </c>
      <c r="C152" s="115" t="s">
        <v>347</v>
      </c>
      <c r="D152" s="113"/>
      <c r="E152" s="111">
        <f>E153+E157+E155</f>
        <v>4385.581</v>
      </c>
    </row>
    <row r="153" spans="1:5" ht="25.5">
      <c r="A153" s="107" t="s">
        <v>294</v>
      </c>
      <c r="B153" s="88" t="s">
        <v>91</v>
      </c>
      <c r="C153" s="88" t="s">
        <v>385</v>
      </c>
      <c r="D153" s="88"/>
      <c r="E153" s="47">
        <f>E154</f>
        <v>4148</v>
      </c>
    </row>
    <row r="154" spans="1:5" ht="25.5">
      <c r="A154" s="107" t="s">
        <v>228</v>
      </c>
      <c r="B154" s="88" t="s">
        <v>91</v>
      </c>
      <c r="C154" s="88" t="s">
        <v>385</v>
      </c>
      <c r="D154" s="88" t="s">
        <v>229</v>
      </c>
      <c r="E154" s="47">
        <f>398+3750</f>
        <v>4148</v>
      </c>
    </row>
    <row r="155" spans="1:5" ht="12.75">
      <c r="A155" s="107" t="s">
        <v>28</v>
      </c>
      <c r="B155" s="88" t="s">
        <v>91</v>
      </c>
      <c r="C155" s="88" t="s">
        <v>387</v>
      </c>
      <c r="D155" s="88"/>
      <c r="E155" s="47">
        <f>E156</f>
        <v>121.566</v>
      </c>
    </row>
    <row r="156" spans="1:5" ht="25.5">
      <c r="A156" s="107" t="s">
        <v>228</v>
      </c>
      <c r="B156" s="88" t="s">
        <v>91</v>
      </c>
      <c r="C156" s="88" t="s">
        <v>387</v>
      </c>
      <c r="D156" s="88" t="s">
        <v>229</v>
      </c>
      <c r="E156" s="47">
        <v>121.566</v>
      </c>
    </row>
    <row r="157" spans="1:5" ht="76.5">
      <c r="A157" s="107" t="s">
        <v>349</v>
      </c>
      <c r="B157" s="88" t="s">
        <v>91</v>
      </c>
      <c r="C157" s="88" t="s">
        <v>324</v>
      </c>
      <c r="D157" s="88"/>
      <c r="E157" s="47">
        <f>E158</f>
        <v>116.015</v>
      </c>
    </row>
    <row r="158" spans="1:5" ht="25.5">
      <c r="A158" s="107" t="s">
        <v>228</v>
      </c>
      <c r="B158" s="88" t="s">
        <v>91</v>
      </c>
      <c r="C158" s="88" t="s">
        <v>324</v>
      </c>
      <c r="D158" s="88" t="s">
        <v>229</v>
      </c>
      <c r="E158" s="47">
        <v>116.015</v>
      </c>
    </row>
    <row r="159" spans="1:5" ht="25.5">
      <c r="A159" s="120" t="s">
        <v>389</v>
      </c>
      <c r="B159" s="113" t="s">
        <v>91</v>
      </c>
      <c r="C159" s="115" t="s">
        <v>386</v>
      </c>
      <c r="D159" s="113"/>
      <c r="E159" s="111">
        <f>E160</f>
        <v>7322.12</v>
      </c>
    </row>
    <row r="160" spans="1:5" ht="12.75">
      <c r="A160" s="107" t="s">
        <v>295</v>
      </c>
      <c r="B160" s="88" t="s">
        <v>91</v>
      </c>
      <c r="C160" s="88" t="s">
        <v>390</v>
      </c>
      <c r="D160" s="88"/>
      <c r="E160" s="47">
        <f>E161</f>
        <v>7322.12</v>
      </c>
    </row>
    <row r="161" spans="1:5" ht="25.5">
      <c r="A161" s="107" t="s">
        <v>228</v>
      </c>
      <c r="B161" s="88" t="s">
        <v>91</v>
      </c>
      <c r="C161" s="88" t="s">
        <v>390</v>
      </c>
      <c r="D161" s="88" t="s">
        <v>229</v>
      </c>
      <c r="E161" s="47">
        <v>7322.12</v>
      </c>
    </row>
    <row r="162" spans="1:5" ht="37.5" customHeight="1">
      <c r="A162" s="120" t="s">
        <v>393</v>
      </c>
      <c r="B162" s="113" t="s">
        <v>91</v>
      </c>
      <c r="C162" s="115" t="s">
        <v>391</v>
      </c>
      <c r="D162" s="119"/>
      <c r="E162" s="111">
        <f>E163</f>
        <v>331.722</v>
      </c>
    </row>
    <row r="163" spans="1:5" ht="25.5">
      <c r="A163" s="107" t="s">
        <v>296</v>
      </c>
      <c r="B163" s="88" t="s">
        <v>91</v>
      </c>
      <c r="C163" s="88" t="s">
        <v>392</v>
      </c>
      <c r="D163" s="88"/>
      <c r="E163" s="47">
        <f>E164</f>
        <v>331.722</v>
      </c>
    </row>
    <row r="164" spans="1:5" ht="12.75">
      <c r="A164" s="107" t="s">
        <v>297</v>
      </c>
      <c r="B164" s="88" t="s">
        <v>91</v>
      </c>
      <c r="C164" s="88" t="s">
        <v>392</v>
      </c>
      <c r="D164" s="88" t="s">
        <v>298</v>
      </c>
      <c r="E164" s="47">
        <v>331.722</v>
      </c>
    </row>
    <row r="165" spans="1:5" ht="38.25">
      <c r="A165" s="103" t="s">
        <v>394</v>
      </c>
      <c r="B165" s="115" t="s">
        <v>91</v>
      </c>
      <c r="C165" s="115" t="s">
        <v>395</v>
      </c>
      <c r="D165" s="119"/>
      <c r="E165" s="111">
        <f>E166+E169</f>
        <v>20766.491</v>
      </c>
    </row>
    <row r="166" spans="1:5" ht="25.5">
      <c r="A166" s="107" t="s">
        <v>299</v>
      </c>
      <c r="B166" s="88" t="s">
        <v>91</v>
      </c>
      <c r="C166" s="88" t="s">
        <v>396</v>
      </c>
      <c r="D166" s="88"/>
      <c r="E166" s="47">
        <f>E167+E168</f>
        <v>20168.489</v>
      </c>
    </row>
    <row r="167" spans="1:5" ht="25.5">
      <c r="A167" s="107" t="s">
        <v>228</v>
      </c>
      <c r="B167" s="88" t="s">
        <v>91</v>
      </c>
      <c r="C167" s="88" t="s">
        <v>396</v>
      </c>
      <c r="D167" s="88" t="s">
        <v>229</v>
      </c>
      <c r="E167" s="47">
        <v>9534.23</v>
      </c>
    </row>
    <row r="168" spans="1:5" ht="38.25">
      <c r="A168" s="107" t="s">
        <v>275</v>
      </c>
      <c r="B168" s="88" t="s">
        <v>91</v>
      </c>
      <c r="C168" s="88" t="s">
        <v>396</v>
      </c>
      <c r="D168" s="88" t="s">
        <v>269</v>
      </c>
      <c r="E168" s="47">
        <v>10634.259</v>
      </c>
    </row>
    <row r="169" spans="1:5" ht="25.5">
      <c r="A169" s="107" t="s">
        <v>398</v>
      </c>
      <c r="B169" s="88" t="s">
        <v>91</v>
      </c>
      <c r="C169" s="88" t="s">
        <v>397</v>
      </c>
      <c r="D169" s="88"/>
      <c r="E169" s="47">
        <f>E170</f>
        <v>598.002</v>
      </c>
    </row>
    <row r="170" spans="1:5" ht="25.5">
      <c r="A170" s="107" t="s">
        <v>228</v>
      </c>
      <c r="B170" s="88" t="s">
        <v>91</v>
      </c>
      <c r="C170" s="88" t="s">
        <v>397</v>
      </c>
      <c r="D170" s="88" t="s">
        <v>229</v>
      </c>
      <c r="E170" s="47">
        <v>598.002</v>
      </c>
    </row>
    <row r="171" spans="1:5" ht="61.5" hidden="1">
      <c r="A171" s="108" t="s">
        <v>433</v>
      </c>
      <c r="B171" s="113" t="s">
        <v>91</v>
      </c>
      <c r="C171" s="113" t="s">
        <v>300</v>
      </c>
      <c r="D171" s="113"/>
      <c r="E171" s="111">
        <f>E172+E175</f>
        <v>0</v>
      </c>
    </row>
    <row r="172" spans="1:5" ht="31.5" customHeight="1" hidden="1">
      <c r="A172" s="114" t="s">
        <v>302</v>
      </c>
      <c r="B172" s="88" t="s">
        <v>91</v>
      </c>
      <c r="C172" s="88" t="s">
        <v>399</v>
      </c>
      <c r="D172" s="88" t="s">
        <v>229</v>
      </c>
      <c r="E172" s="47">
        <v>0</v>
      </c>
    </row>
    <row r="173" spans="1:5" ht="25.5" hidden="1">
      <c r="A173" s="114" t="s">
        <v>302</v>
      </c>
      <c r="B173" s="88" t="s">
        <v>91</v>
      </c>
      <c r="C173" s="88" t="s">
        <v>301</v>
      </c>
      <c r="D173" s="88"/>
      <c r="E173" s="47">
        <f>E174</f>
        <v>0</v>
      </c>
    </row>
    <row r="174" spans="1:5" ht="25.5" hidden="1">
      <c r="A174" s="107" t="s">
        <v>228</v>
      </c>
      <c r="B174" s="88" t="s">
        <v>91</v>
      </c>
      <c r="C174" s="88" t="s">
        <v>301</v>
      </c>
      <c r="D174" s="88" t="s">
        <v>229</v>
      </c>
      <c r="E174" s="47">
        <v>0</v>
      </c>
    </row>
    <row r="175" spans="1:5" ht="25.5" hidden="1">
      <c r="A175" s="107" t="s">
        <v>401</v>
      </c>
      <c r="B175" s="88" t="s">
        <v>91</v>
      </c>
      <c r="C175" s="88" t="s">
        <v>400</v>
      </c>
      <c r="D175" s="88"/>
      <c r="E175" s="47">
        <f>E176</f>
        <v>0</v>
      </c>
    </row>
    <row r="176" spans="1:5" ht="25.5" hidden="1">
      <c r="A176" s="107" t="s">
        <v>228</v>
      </c>
      <c r="B176" s="88" t="s">
        <v>91</v>
      </c>
      <c r="C176" s="88" t="s">
        <v>400</v>
      </c>
      <c r="D176" s="88" t="s">
        <v>229</v>
      </c>
      <c r="E176" s="47">
        <v>0</v>
      </c>
    </row>
    <row r="177" spans="1:5" s="95" customFormat="1" ht="12" hidden="1">
      <c r="A177" s="112" t="s">
        <v>341</v>
      </c>
      <c r="B177" s="113" t="s">
        <v>343</v>
      </c>
      <c r="C177" s="113"/>
      <c r="D177" s="113"/>
      <c r="E177" s="111">
        <f>E178</f>
        <v>0</v>
      </c>
    </row>
    <row r="178" spans="1:5" s="95" customFormat="1" ht="24.75" hidden="1">
      <c r="A178" s="112" t="s">
        <v>348</v>
      </c>
      <c r="B178" s="113" t="s">
        <v>342</v>
      </c>
      <c r="C178" s="113"/>
      <c r="D178" s="113"/>
      <c r="E178" s="111">
        <f>E179</f>
        <v>0</v>
      </c>
    </row>
    <row r="179" spans="1:5" ht="29.25" customHeight="1" hidden="1">
      <c r="A179" s="107" t="s">
        <v>326</v>
      </c>
      <c r="B179" s="88" t="s">
        <v>342</v>
      </c>
      <c r="C179" s="88" t="s">
        <v>248</v>
      </c>
      <c r="D179" s="88"/>
      <c r="E179" s="47">
        <f>E180</f>
        <v>0</v>
      </c>
    </row>
    <row r="180" spans="1:5" ht="25.5" hidden="1">
      <c r="A180" s="107" t="s">
        <v>228</v>
      </c>
      <c r="B180" s="88" t="s">
        <v>342</v>
      </c>
      <c r="C180" s="88" t="s">
        <v>248</v>
      </c>
      <c r="D180" s="88" t="s">
        <v>229</v>
      </c>
      <c r="E180" s="47">
        <v>0</v>
      </c>
    </row>
    <row r="181" spans="1:5" ht="12.75">
      <c r="A181" s="112" t="s">
        <v>341</v>
      </c>
      <c r="B181" s="113" t="s">
        <v>343</v>
      </c>
      <c r="C181" s="113"/>
      <c r="D181" s="113"/>
      <c r="E181" s="111">
        <f>E182</f>
        <v>62508.674</v>
      </c>
    </row>
    <row r="182" spans="1:5" ht="12.75">
      <c r="A182" s="107" t="s">
        <v>348</v>
      </c>
      <c r="B182" s="113" t="s">
        <v>342</v>
      </c>
      <c r="C182" s="113"/>
      <c r="D182" s="113"/>
      <c r="E182" s="111">
        <f>E183</f>
        <v>62508.674</v>
      </c>
    </row>
    <row r="183" spans="1:7" ht="63" customHeight="1">
      <c r="A183" s="108" t="s">
        <v>470</v>
      </c>
      <c r="B183" s="113" t="s">
        <v>342</v>
      </c>
      <c r="C183" s="113" t="s">
        <v>293</v>
      </c>
      <c r="D183" s="113"/>
      <c r="E183" s="111">
        <f>E184</f>
        <v>62508.674</v>
      </c>
      <c r="G183" s="22"/>
    </row>
    <row r="184" spans="1:5" ht="23.25" customHeight="1">
      <c r="A184" s="107" t="s">
        <v>448</v>
      </c>
      <c r="B184" s="88" t="s">
        <v>342</v>
      </c>
      <c r="C184" s="88" t="s">
        <v>449</v>
      </c>
      <c r="D184" s="113"/>
      <c r="E184" s="111">
        <f>E185+E187</f>
        <v>62508.674</v>
      </c>
    </row>
    <row r="185" spans="1:5" ht="57" customHeight="1">
      <c r="A185" s="107" t="s">
        <v>450</v>
      </c>
      <c r="B185" s="88" t="s">
        <v>342</v>
      </c>
      <c r="C185" s="88" t="s">
        <v>451</v>
      </c>
      <c r="D185" s="88"/>
      <c r="E185" s="47">
        <f>E186</f>
        <v>60014.931</v>
      </c>
    </row>
    <row r="186" spans="1:5" ht="26.25" customHeight="1">
      <c r="A186" s="107" t="s">
        <v>228</v>
      </c>
      <c r="B186" s="88" t="s">
        <v>342</v>
      </c>
      <c r="C186" s="88" t="s">
        <v>451</v>
      </c>
      <c r="D186" s="48" t="s">
        <v>229</v>
      </c>
      <c r="E186" s="47">
        <v>60014.931</v>
      </c>
    </row>
    <row r="187" spans="1:5" ht="27" customHeight="1">
      <c r="A187" s="107" t="s">
        <v>452</v>
      </c>
      <c r="B187" s="88" t="s">
        <v>342</v>
      </c>
      <c r="C187" s="88" t="s">
        <v>453</v>
      </c>
      <c r="D187" s="88"/>
      <c r="E187" s="47">
        <f>E188</f>
        <v>2493.743</v>
      </c>
    </row>
    <row r="188" spans="1:5" ht="26.25" customHeight="1">
      <c r="A188" s="107" t="s">
        <v>228</v>
      </c>
      <c r="B188" s="88" t="s">
        <v>342</v>
      </c>
      <c r="C188" s="88" t="s">
        <v>453</v>
      </c>
      <c r="D188" s="48" t="s">
        <v>229</v>
      </c>
      <c r="E188" s="47">
        <v>2493.743</v>
      </c>
    </row>
    <row r="189" spans="1:5" s="121" customFormat="1" ht="12.75">
      <c r="A189" s="112" t="s">
        <v>105</v>
      </c>
      <c r="B189" s="113" t="s">
        <v>107</v>
      </c>
      <c r="C189" s="113"/>
      <c r="D189" s="113"/>
      <c r="E189" s="111">
        <f>E190</f>
        <v>79.2</v>
      </c>
    </row>
    <row r="190" spans="1:5" s="121" customFormat="1" ht="12.75">
      <c r="A190" s="112" t="s">
        <v>454</v>
      </c>
      <c r="B190" s="113" t="s">
        <v>108</v>
      </c>
      <c r="C190" s="113"/>
      <c r="D190" s="113"/>
      <c r="E190" s="111">
        <f>E191</f>
        <v>79.2</v>
      </c>
    </row>
    <row r="191" spans="1:7" s="121" customFormat="1" ht="61.5">
      <c r="A191" s="108" t="s">
        <v>471</v>
      </c>
      <c r="B191" s="113" t="s">
        <v>108</v>
      </c>
      <c r="C191" s="113" t="s">
        <v>303</v>
      </c>
      <c r="D191" s="113"/>
      <c r="E191" s="111">
        <f>E192</f>
        <v>79.2</v>
      </c>
      <c r="G191" s="122"/>
    </row>
    <row r="192" spans="1:5" s="121" customFormat="1" ht="15" customHeight="1">
      <c r="A192" s="107" t="s">
        <v>448</v>
      </c>
      <c r="B192" s="113" t="s">
        <v>108</v>
      </c>
      <c r="C192" s="88" t="s">
        <v>455</v>
      </c>
      <c r="D192" s="113"/>
      <c r="E192" s="111">
        <f>E193</f>
        <v>79.2</v>
      </c>
    </row>
    <row r="193" spans="1:5" s="121" customFormat="1" ht="29.25" customHeight="1">
      <c r="A193" s="107" t="s">
        <v>457</v>
      </c>
      <c r="B193" s="113" t="s">
        <v>108</v>
      </c>
      <c r="C193" s="88" t="s">
        <v>456</v>
      </c>
      <c r="D193" s="88"/>
      <c r="E193" s="47">
        <f>E195</f>
        <v>79.2</v>
      </c>
    </row>
    <row r="194" spans="1:5" s="121" customFormat="1" ht="26.25" customHeight="1">
      <c r="A194" s="107" t="s">
        <v>458</v>
      </c>
      <c r="B194" s="113" t="s">
        <v>108</v>
      </c>
      <c r="C194" s="88" t="s">
        <v>459</v>
      </c>
      <c r="D194" s="48"/>
      <c r="E194" s="47">
        <f>E195</f>
        <v>79.2</v>
      </c>
    </row>
    <row r="195" spans="1:5" s="121" customFormat="1" ht="26.25" customHeight="1">
      <c r="A195" s="107" t="s">
        <v>228</v>
      </c>
      <c r="B195" s="113" t="s">
        <v>108</v>
      </c>
      <c r="C195" s="88" t="s">
        <v>459</v>
      </c>
      <c r="D195" s="48" t="s">
        <v>229</v>
      </c>
      <c r="E195" s="47">
        <v>79.2</v>
      </c>
    </row>
    <row r="196" spans="1:5" ht="12.75">
      <c r="A196" s="112" t="s">
        <v>304</v>
      </c>
      <c r="B196" s="113" t="s">
        <v>92</v>
      </c>
      <c r="C196" s="113"/>
      <c r="D196" s="113"/>
      <c r="E196" s="111">
        <f>E197</f>
        <v>42967.318999999996</v>
      </c>
    </row>
    <row r="197" spans="1:5" ht="12.75">
      <c r="A197" s="112" t="s">
        <v>71</v>
      </c>
      <c r="B197" s="113" t="s">
        <v>93</v>
      </c>
      <c r="C197" s="113"/>
      <c r="D197" s="113"/>
      <c r="E197" s="111">
        <f>E198</f>
        <v>42967.318999999996</v>
      </c>
    </row>
    <row r="198" spans="1:7" ht="87">
      <c r="A198" s="108" t="s">
        <v>472</v>
      </c>
      <c r="B198" s="113" t="s">
        <v>93</v>
      </c>
      <c r="C198" s="113" t="s">
        <v>305</v>
      </c>
      <c r="D198" s="113"/>
      <c r="E198" s="111">
        <f>E199+E210</f>
        <v>42967.318999999996</v>
      </c>
      <c r="G198" s="22"/>
    </row>
    <row r="199" spans="1:5" ht="28.5" customHeight="1">
      <c r="A199" s="120" t="s">
        <v>403</v>
      </c>
      <c r="B199" s="113" t="s">
        <v>93</v>
      </c>
      <c r="C199" s="115" t="s">
        <v>402</v>
      </c>
      <c r="D199" s="113"/>
      <c r="E199" s="111">
        <f>E200+E205+E207</f>
        <v>39830.130999999994</v>
      </c>
    </row>
    <row r="200" spans="1:5" ht="28.5" customHeight="1">
      <c r="A200" s="107" t="s">
        <v>306</v>
      </c>
      <c r="B200" s="88" t="s">
        <v>93</v>
      </c>
      <c r="C200" s="88" t="s">
        <v>404</v>
      </c>
      <c r="D200" s="88"/>
      <c r="E200" s="47">
        <f>E201+E202+E203+E204</f>
        <v>21508.334</v>
      </c>
    </row>
    <row r="201" spans="1:5" ht="16.5" customHeight="1">
      <c r="A201" s="107" t="s">
        <v>307</v>
      </c>
      <c r="B201" s="88" t="s">
        <v>93</v>
      </c>
      <c r="C201" s="88" t="s">
        <v>404</v>
      </c>
      <c r="D201" s="88" t="s">
        <v>308</v>
      </c>
      <c r="E201" s="47">
        <f>2084.8+8253.2</f>
        <v>10338</v>
      </c>
    </row>
    <row r="202" spans="1:5" ht="27" customHeight="1">
      <c r="A202" s="107" t="s">
        <v>228</v>
      </c>
      <c r="B202" s="88" t="s">
        <v>93</v>
      </c>
      <c r="C202" s="88" t="s">
        <v>404</v>
      </c>
      <c r="D202" s="88" t="s">
        <v>229</v>
      </c>
      <c r="E202" s="47">
        <f>10147.71+983.324</f>
        <v>11131.034</v>
      </c>
    </row>
    <row r="203" spans="1:5" ht="12.75" customHeight="1">
      <c r="A203" s="107" t="s">
        <v>239</v>
      </c>
      <c r="B203" s="88" t="s">
        <v>93</v>
      </c>
      <c r="C203" s="88" t="s">
        <v>404</v>
      </c>
      <c r="D203" s="88" t="s">
        <v>240</v>
      </c>
      <c r="E203" s="47">
        <v>0</v>
      </c>
    </row>
    <row r="204" spans="1:5" ht="12.75" customHeight="1">
      <c r="A204" s="107" t="s">
        <v>309</v>
      </c>
      <c r="B204" s="88" t="s">
        <v>93</v>
      </c>
      <c r="C204" s="88" t="s">
        <v>404</v>
      </c>
      <c r="D204" s="88" t="s">
        <v>242</v>
      </c>
      <c r="E204" s="47">
        <v>39.3</v>
      </c>
    </row>
    <row r="205" spans="1:5" ht="12.75">
      <c r="A205" s="107" t="s">
        <v>310</v>
      </c>
      <c r="B205" s="88" t="s">
        <v>93</v>
      </c>
      <c r="C205" s="88" t="s">
        <v>405</v>
      </c>
      <c r="D205" s="109"/>
      <c r="E205" s="47">
        <f>E206</f>
        <v>4419.55</v>
      </c>
    </row>
    <row r="206" spans="1:5" ht="25.5">
      <c r="A206" s="107" t="s">
        <v>228</v>
      </c>
      <c r="B206" s="88" t="s">
        <v>93</v>
      </c>
      <c r="C206" s="88" t="s">
        <v>405</v>
      </c>
      <c r="D206" s="88" t="s">
        <v>229</v>
      </c>
      <c r="E206" s="47">
        <v>4419.55</v>
      </c>
    </row>
    <row r="207" spans="1:5" ht="25.5">
      <c r="A207" s="107" t="s">
        <v>408</v>
      </c>
      <c r="B207" s="88" t="s">
        <v>93</v>
      </c>
      <c r="C207" s="88" t="s">
        <v>406</v>
      </c>
      <c r="D207" s="88"/>
      <c r="E207" s="47">
        <f>E208</f>
        <v>13902.247</v>
      </c>
    </row>
    <row r="208" spans="1:5" ht="38.25">
      <c r="A208" s="107" t="s">
        <v>311</v>
      </c>
      <c r="B208" s="88" t="s">
        <v>93</v>
      </c>
      <c r="C208" s="88" t="s">
        <v>407</v>
      </c>
      <c r="D208" s="88"/>
      <c r="E208" s="47">
        <f>E209</f>
        <v>13902.247</v>
      </c>
    </row>
    <row r="209" spans="1:5" ht="12.75">
      <c r="A209" s="107" t="s">
        <v>307</v>
      </c>
      <c r="B209" s="88" t="s">
        <v>93</v>
      </c>
      <c r="C209" s="88" t="s">
        <v>407</v>
      </c>
      <c r="D209" s="88" t="s">
        <v>308</v>
      </c>
      <c r="E209" s="47">
        <f>9914.598+3987.649</f>
        <v>13902.247</v>
      </c>
    </row>
    <row r="210" spans="1:5" ht="26.25" customHeight="1">
      <c r="A210" s="120" t="s">
        <v>410</v>
      </c>
      <c r="B210" s="113" t="s">
        <v>93</v>
      </c>
      <c r="C210" s="115" t="s">
        <v>409</v>
      </c>
      <c r="D210" s="113"/>
      <c r="E210" s="111">
        <f>E211+E214+E216</f>
        <v>3137.188</v>
      </c>
    </row>
    <row r="211" spans="1:5" ht="25.5" customHeight="1">
      <c r="A211" s="107" t="s">
        <v>306</v>
      </c>
      <c r="B211" s="88" t="s">
        <v>93</v>
      </c>
      <c r="C211" s="88" t="s">
        <v>411</v>
      </c>
      <c r="D211" s="88"/>
      <c r="E211" s="47">
        <f>E212+E213</f>
        <v>1616.3609999999999</v>
      </c>
    </row>
    <row r="212" spans="1:5" ht="24.75" customHeight="1">
      <c r="A212" s="107" t="s">
        <v>307</v>
      </c>
      <c r="B212" s="88" t="s">
        <v>93</v>
      </c>
      <c r="C212" s="88" t="s">
        <v>411</v>
      </c>
      <c r="D212" s="88" t="s">
        <v>308</v>
      </c>
      <c r="E212" s="47">
        <f>756.15+159.97</f>
        <v>916.12</v>
      </c>
    </row>
    <row r="213" spans="1:5" ht="27" customHeight="1">
      <c r="A213" s="107" t="s">
        <v>228</v>
      </c>
      <c r="B213" s="88" t="s">
        <v>93</v>
      </c>
      <c r="C213" s="88" t="s">
        <v>411</v>
      </c>
      <c r="D213" s="48" t="s">
        <v>229</v>
      </c>
      <c r="E213" s="47">
        <f>642.311+57.93</f>
        <v>700.241</v>
      </c>
    </row>
    <row r="214" spans="1:5" ht="15" customHeight="1">
      <c r="A214" s="107" t="s">
        <v>29</v>
      </c>
      <c r="B214" s="88" t="s">
        <v>93</v>
      </c>
      <c r="C214" s="88" t="s">
        <v>412</v>
      </c>
      <c r="D214" s="113"/>
      <c r="E214" s="47">
        <f>E215</f>
        <v>646.671</v>
      </c>
    </row>
    <row r="215" spans="1:5" ht="28.5" customHeight="1">
      <c r="A215" s="107" t="s">
        <v>228</v>
      </c>
      <c r="B215" s="88" t="s">
        <v>93</v>
      </c>
      <c r="C215" s="88" t="s">
        <v>412</v>
      </c>
      <c r="D215" s="88" t="s">
        <v>229</v>
      </c>
      <c r="E215" s="47">
        <v>646.671</v>
      </c>
    </row>
    <row r="216" spans="1:5" ht="28.5" customHeight="1">
      <c r="A216" s="107" t="s">
        <v>408</v>
      </c>
      <c r="B216" s="88" t="s">
        <v>93</v>
      </c>
      <c r="C216" s="88" t="s">
        <v>414</v>
      </c>
      <c r="D216" s="88"/>
      <c r="E216" s="47">
        <f>E217</f>
        <v>874.156</v>
      </c>
    </row>
    <row r="217" spans="1:5" ht="24.75" customHeight="1">
      <c r="A217" s="107" t="s">
        <v>0</v>
      </c>
      <c r="B217" s="88" t="s">
        <v>93</v>
      </c>
      <c r="C217" s="88" t="s">
        <v>413</v>
      </c>
      <c r="D217" s="88"/>
      <c r="E217" s="47">
        <f>E218</f>
        <v>874.156</v>
      </c>
    </row>
    <row r="218" spans="1:5" ht="24.75" customHeight="1">
      <c r="A218" s="107" t="s">
        <v>307</v>
      </c>
      <c r="B218" s="88" t="s">
        <v>93</v>
      </c>
      <c r="C218" s="88" t="s">
        <v>413</v>
      </c>
      <c r="D218" s="88" t="s">
        <v>308</v>
      </c>
      <c r="E218" s="47">
        <f>680.728+193.428</f>
        <v>874.156</v>
      </c>
    </row>
    <row r="219" spans="1:5" ht="12.75">
      <c r="A219" s="112" t="s">
        <v>65</v>
      </c>
      <c r="B219" s="113" t="s">
        <v>94</v>
      </c>
      <c r="C219" s="109"/>
      <c r="D219" s="109"/>
      <c r="E219" s="111">
        <f>E220+E224</f>
        <v>6511.891</v>
      </c>
    </row>
    <row r="220" spans="1:5" ht="12.75">
      <c r="A220" s="112" t="s">
        <v>72</v>
      </c>
      <c r="B220" s="113" t="s">
        <v>95</v>
      </c>
      <c r="C220" s="113"/>
      <c r="D220" s="113"/>
      <c r="E220" s="111">
        <f>E221</f>
        <v>1392.4</v>
      </c>
    </row>
    <row r="221" spans="1:5" ht="80.25" customHeight="1">
      <c r="A221" s="108" t="s">
        <v>473</v>
      </c>
      <c r="B221" s="113" t="s">
        <v>95</v>
      </c>
      <c r="C221" s="113" t="s">
        <v>265</v>
      </c>
      <c r="D221" s="115"/>
      <c r="E221" s="47">
        <f>E222</f>
        <v>1392.4</v>
      </c>
    </row>
    <row r="222" spans="1:5" ht="25.5">
      <c r="A222" s="107" t="s">
        <v>1</v>
      </c>
      <c r="B222" s="88" t="s">
        <v>95</v>
      </c>
      <c r="C222" s="88" t="s">
        <v>415</v>
      </c>
      <c r="D222" s="88"/>
      <c r="E222" s="47">
        <f>E223</f>
        <v>1392.4</v>
      </c>
    </row>
    <row r="223" spans="1:5" ht="25.5">
      <c r="A223" s="107" t="s">
        <v>2</v>
      </c>
      <c r="B223" s="88" t="s">
        <v>95</v>
      </c>
      <c r="C223" s="88" t="s">
        <v>415</v>
      </c>
      <c r="D223" s="88" t="s">
        <v>3</v>
      </c>
      <c r="E223" s="47">
        <v>1392.4</v>
      </c>
    </row>
    <row r="224" spans="1:5" ht="12.75">
      <c r="A224" s="112" t="s">
        <v>104</v>
      </c>
      <c r="B224" s="113" t="s">
        <v>103</v>
      </c>
      <c r="C224" s="113"/>
      <c r="D224" s="113"/>
      <c r="E224" s="111">
        <f>E225+E232</f>
        <v>5119.491</v>
      </c>
    </row>
    <row r="225" spans="1:5" ht="74.25">
      <c r="A225" s="108" t="s">
        <v>473</v>
      </c>
      <c r="B225" s="113" t="s">
        <v>103</v>
      </c>
      <c r="C225" s="113" t="s">
        <v>265</v>
      </c>
      <c r="D225" s="109"/>
      <c r="E225" s="111">
        <f>E226+E228+E230</f>
        <v>5119.491</v>
      </c>
    </row>
    <row r="226" spans="1:5" ht="12.75">
      <c r="A226" s="110" t="s">
        <v>4</v>
      </c>
      <c r="B226" s="88" t="s">
        <v>103</v>
      </c>
      <c r="C226" s="88" t="s">
        <v>416</v>
      </c>
      <c r="D226" s="88"/>
      <c r="E226" s="47">
        <f>E227</f>
        <v>3114</v>
      </c>
    </row>
    <row r="227" spans="1:5" ht="25.5">
      <c r="A227" s="110" t="s">
        <v>5</v>
      </c>
      <c r="B227" s="88" t="s">
        <v>103</v>
      </c>
      <c r="C227" s="88" t="s">
        <v>416</v>
      </c>
      <c r="D227" s="88" t="s">
        <v>6</v>
      </c>
      <c r="E227" s="47">
        <v>3114</v>
      </c>
    </row>
    <row r="228" spans="1:5" ht="25.5">
      <c r="A228" s="107" t="s">
        <v>7</v>
      </c>
      <c r="B228" s="88" t="s">
        <v>103</v>
      </c>
      <c r="C228" s="88" t="s">
        <v>417</v>
      </c>
      <c r="D228" s="88"/>
      <c r="E228" s="47">
        <f>E229</f>
        <v>1725.099</v>
      </c>
    </row>
    <row r="229" spans="1:5" ht="25.5">
      <c r="A229" s="110" t="s">
        <v>5</v>
      </c>
      <c r="B229" s="88" t="s">
        <v>103</v>
      </c>
      <c r="C229" s="88" t="s">
        <v>417</v>
      </c>
      <c r="D229" s="88" t="s">
        <v>6</v>
      </c>
      <c r="E229" s="47">
        <v>1725.099</v>
      </c>
    </row>
    <row r="230" spans="1:5" ht="25.5">
      <c r="A230" s="110" t="s">
        <v>8</v>
      </c>
      <c r="B230" s="88" t="s">
        <v>103</v>
      </c>
      <c r="C230" s="88" t="s">
        <v>418</v>
      </c>
      <c r="D230" s="88"/>
      <c r="E230" s="47">
        <f>E231</f>
        <v>280.392</v>
      </c>
    </row>
    <row r="231" spans="1:5" ht="25.5">
      <c r="A231" s="107" t="s">
        <v>228</v>
      </c>
      <c r="B231" s="88" t="s">
        <v>103</v>
      </c>
      <c r="C231" s="88" t="s">
        <v>418</v>
      </c>
      <c r="D231" s="88" t="s">
        <v>229</v>
      </c>
      <c r="E231" s="47">
        <v>280.392</v>
      </c>
    </row>
    <row r="232" spans="1:5" s="95" customFormat="1" ht="24.75">
      <c r="A232" s="112" t="s">
        <v>9</v>
      </c>
      <c r="B232" s="113" t="s">
        <v>103</v>
      </c>
      <c r="C232" s="113" t="s">
        <v>10</v>
      </c>
      <c r="D232" s="113"/>
      <c r="E232" s="111">
        <f>E233</f>
        <v>0</v>
      </c>
    </row>
    <row r="233" spans="1:5" ht="25.5">
      <c r="A233" s="107" t="s">
        <v>5</v>
      </c>
      <c r="B233" s="88" t="s">
        <v>103</v>
      </c>
      <c r="C233" s="88" t="s">
        <v>10</v>
      </c>
      <c r="D233" s="88" t="s">
        <v>6</v>
      </c>
      <c r="E233" s="47"/>
    </row>
    <row r="234" spans="1:5" ht="12.75">
      <c r="A234" s="112" t="s">
        <v>109</v>
      </c>
      <c r="B234" s="113" t="s">
        <v>111</v>
      </c>
      <c r="C234" s="113"/>
      <c r="D234" s="48"/>
      <c r="E234" s="111">
        <f>E235+E247</f>
        <v>42997.872</v>
      </c>
    </row>
    <row r="235" spans="1:5" ht="12.75">
      <c r="A235" s="112" t="s">
        <v>110</v>
      </c>
      <c r="B235" s="113" t="s">
        <v>112</v>
      </c>
      <c r="C235" s="109"/>
      <c r="D235" s="48"/>
      <c r="E235" s="111">
        <f>E236+E240</f>
        <v>35112</v>
      </c>
    </row>
    <row r="236" spans="1:5" ht="61.5" hidden="1">
      <c r="A236" s="112" t="s">
        <v>30</v>
      </c>
      <c r="B236" s="113" t="s">
        <v>112</v>
      </c>
      <c r="C236" s="113" t="s">
        <v>261</v>
      </c>
      <c r="D236" s="113"/>
      <c r="E236" s="111">
        <f>E237</f>
        <v>0</v>
      </c>
    </row>
    <row r="237" spans="1:5" ht="38.25" hidden="1">
      <c r="A237" s="107" t="s">
        <v>258</v>
      </c>
      <c r="B237" s="88" t="s">
        <v>112</v>
      </c>
      <c r="C237" s="88" t="s">
        <v>262</v>
      </c>
      <c r="D237" s="88"/>
      <c r="E237" s="47">
        <f>E238</f>
        <v>0</v>
      </c>
    </row>
    <row r="238" spans="1:5" ht="25.5" hidden="1">
      <c r="A238" s="107" t="s">
        <v>31</v>
      </c>
      <c r="B238" s="88" t="s">
        <v>112</v>
      </c>
      <c r="C238" s="88" t="s">
        <v>32</v>
      </c>
      <c r="E238" s="47">
        <f>E239</f>
        <v>0</v>
      </c>
    </row>
    <row r="239" spans="1:5" ht="25.5" hidden="1">
      <c r="A239" s="107" t="s">
        <v>228</v>
      </c>
      <c r="B239" s="88" t="s">
        <v>112</v>
      </c>
      <c r="C239" s="88" t="s">
        <v>32</v>
      </c>
      <c r="D239" s="88" t="s">
        <v>229</v>
      </c>
      <c r="E239" s="47">
        <v>0</v>
      </c>
    </row>
    <row r="240" spans="1:5" ht="66.75" customHeight="1">
      <c r="A240" s="108" t="s">
        <v>471</v>
      </c>
      <c r="B240" s="113" t="s">
        <v>112</v>
      </c>
      <c r="C240" s="113" t="s">
        <v>303</v>
      </c>
      <c r="D240" s="113"/>
      <c r="E240" s="111">
        <f>E241</f>
        <v>35112</v>
      </c>
    </row>
    <row r="241" spans="1:5" ht="42" customHeight="1">
      <c r="A241" s="107" t="s">
        <v>420</v>
      </c>
      <c r="B241" s="88" t="s">
        <v>112</v>
      </c>
      <c r="C241" s="88" t="s">
        <v>419</v>
      </c>
      <c r="D241" s="113"/>
      <c r="E241" s="47">
        <f>E242</f>
        <v>35112</v>
      </c>
    </row>
    <row r="242" spans="1:5" ht="25.5">
      <c r="A242" s="107" t="s">
        <v>11</v>
      </c>
      <c r="B242" s="88" t="s">
        <v>112</v>
      </c>
      <c r="C242" s="88" t="s">
        <v>421</v>
      </c>
      <c r="D242" s="88"/>
      <c r="E242" s="47">
        <f>E243+E244</f>
        <v>35112</v>
      </c>
    </row>
    <row r="243" spans="1:5" ht="25.5">
      <c r="A243" s="107" t="s">
        <v>228</v>
      </c>
      <c r="B243" s="88" t="s">
        <v>112</v>
      </c>
      <c r="C243" s="88" t="s">
        <v>421</v>
      </c>
      <c r="D243" s="88" t="s">
        <v>229</v>
      </c>
      <c r="E243" s="47">
        <v>32886.952</v>
      </c>
    </row>
    <row r="244" spans="1:5" ht="12.75">
      <c r="A244" s="107" t="s">
        <v>307</v>
      </c>
      <c r="B244" s="88" t="s">
        <v>112</v>
      </c>
      <c r="C244" s="88" t="s">
        <v>421</v>
      </c>
      <c r="D244" s="88" t="s">
        <v>308</v>
      </c>
      <c r="E244" s="47">
        <f>1720.927+504.121</f>
        <v>2225.048</v>
      </c>
    </row>
    <row r="245" spans="1:5" ht="29.25" customHeight="1" hidden="1">
      <c r="A245" s="107" t="s">
        <v>424</v>
      </c>
      <c r="B245" s="88" t="s">
        <v>112</v>
      </c>
      <c r="C245" s="88" t="s">
        <v>423</v>
      </c>
      <c r="D245" s="88"/>
      <c r="E245" s="47">
        <f>E246</f>
        <v>0</v>
      </c>
    </row>
    <row r="246" spans="1:5" ht="25.5" hidden="1">
      <c r="A246" s="107" t="s">
        <v>228</v>
      </c>
      <c r="B246" s="88" t="s">
        <v>112</v>
      </c>
      <c r="C246" s="88" t="s">
        <v>423</v>
      </c>
      <c r="D246" s="88" t="s">
        <v>229</v>
      </c>
      <c r="E246" s="47">
        <v>0</v>
      </c>
    </row>
    <row r="247" spans="1:5" ht="12" customHeight="1">
      <c r="A247" s="112" t="s">
        <v>195</v>
      </c>
      <c r="B247" s="113" t="s">
        <v>194</v>
      </c>
      <c r="C247" s="109"/>
      <c r="D247" s="48"/>
      <c r="E247" s="111">
        <f>E248</f>
        <v>7885.872</v>
      </c>
    </row>
    <row r="248" spans="1:5" ht="61.5" customHeight="1">
      <c r="A248" s="108" t="s">
        <v>471</v>
      </c>
      <c r="B248" s="113" t="s">
        <v>194</v>
      </c>
      <c r="C248" s="113" t="s">
        <v>303</v>
      </c>
      <c r="D248" s="113"/>
      <c r="E248" s="111">
        <f>E249</f>
        <v>7885.872</v>
      </c>
    </row>
    <row r="249" spans="1:5" ht="27" customHeight="1">
      <c r="A249" s="107" t="s">
        <v>426</v>
      </c>
      <c r="B249" s="88" t="s">
        <v>194</v>
      </c>
      <c r="C249" s="88" t="s">
        <v>422</v>
      </c>
      <c r="D249" s="113"/>
      <c r="E249" s="47">
        <f>E250+E252</f>
        <v>7885.872</v>
      </c>
    </row>
    <row r="250" spans="1:5" ht="12.75">
      <c r="A250" s="107" t="s">
        <v>12</v>
      </c>
      <c r="B250" s="88" t="s">
        <v>194</v>
      </c>
      <c r="C250" s="88" t="s">
        <v>425</v>
      </c>
      <c r="D250" s="88"/>
      <c r="E250" s="47">
        <f>E251+E257</f>
        <v>7885.872</v>
      </c>
    </row>
    <row r="251" spans="1:5" ht="12.75">
      <c r="A251" s="107" t="s">
        <v>288</v>
      </c>
      <c r="B251" s="88" t="s">
        <v>194</v>
      </c>
      <c r="C251" s="88" t="s">
        <v>425</v>
      </c>
      <c r="D251" s="88" t="s">
        <v>289</v>
      </c>
      <c r="E251" s="47">
        <v>7000.138</v>
      </c>
    </row>
    <row r="252" spans="1:5" ht="25.5" hidden="1">
      <c r="A252" s="107" t="s">
        <v>408</v>
      </c>
      <c r="B252" s="88" t="s">
        <v>194</v>
      </c>
      <c r="C252" s="88" t="s">
        <v>427</v>
      </c>
      <c r="D252" s="88"/>
      <c r="E252" s="47">
        <f>E253+E255</f>
        <v>0</v>
      </c>
    </row>
    <row r="253" spans="1:5" ht="12.75" hidden="1">
      <c r="A253" s="107" t="s">
        <v>12</v>
      </c>
      <c r="B253" s="88" t="s">
        <v>194</v>
      </c>
      <c r="C253" s="88" t="s">
        <v>428</v>
      </c>
      <c r="D253" s="88"/>
      <c r="E253" s="47">
        <f>E254</f>
        <v>0</v>
      </c>
    </row>
    <row r="254" spans="1:5" ht="12.75" hidden="1">
      <c r="A254" s="107" t="s">
        <v>288</v>
      </c>
      <c r="B254" s="88" t="s">
        <v>194</v>
      </c>
      <c r="C254" s="88" t="s">
        <v>428</v>
      </c>
      <c r="D254" s="88" t="s">
        <v>289</v>
      </c>
      <c r="E254" s="47">
        <v>0</v>
      </c>
    </row>
    <row r="255" spans="1:5" ht="51" hidden="1">
      <c r="A255" s="107" t="s">
        <v>434</v>
      </c>
      <c r="B255" s="88" t="s">
        <v>194</v>
      </c>
      <c r="C255" s="88" t="s">
        <v>429</v>
      </c>
      <c r="D255" s="88"/>
      <c r="E255" s="47">
        <f>E256</f>
        <v>0</v>
      </c>
    </row>
    <row r="256" spans="1:5" ht="12.75" hidden="1">
      <c r="A256" s="107" t="s">
        <v>288</v>
      </c>
      <c r="B256" s="88" t="s">
        <v>194</v>
      </c>
      <c r="C256" s="88" t="s">
        <v>429</v>
      </c>
      <c r="D256" s="88" t="s">
        <v>289</v>
      </c>
      <c r="E256" s="47">
        <v>0</v>
      </c>
    </row>
    <row r="257" spans="1:5" ht="25.5">
      <c r="A257" s="107" t="s">
        <v>228</v>
      </c>
      <c r="B257" s="88" t="s">
        <v>194</v>
      </c>
      <c r="C257" s="88" t="s">
        <v>425</v>
      </c>
      <c r="D257" s="88" t="s">
        <v>229</v>
      </c>
      <c r="E257" s="47">
        <v>885.734</v>
      </c>
    </row>
    <row r="258" spans="1:5" ht="12.75">
      <c r="A258" s="112" t="s">
        <v>127</v>
      </c>
      <c r="B258" s="113" t="s">
        <v>129</v>
      </c>
      <c r="C258" s="48"/>
      <c r="D258" s="88"/>
      <c r="E258" s="111">
        <f>E259</f>
        <v>435</v>
      </c>
    </row>
    <row r="259" spans="1:5" ht="12.75">
      <c r="A259" s="112" t="s">
        <v>128</v>
      </c>
      <c r="B259" s="113" t="s">
        <v>130</v>
      </c>
      <c r="C259" s="48"/>
      <c r="D259" s="88"/>
      <c r="E259" s="111">
        <f>E260</f>
        <v>435</v>
      </c>
    </row>
    <row r="260" spans="1:5" ht="12.75">
      <c r="A260" s="107" t="s">
        <v>220</v>
      </c>
      <c r="B260" s="88" t="s">
        <v>130</v>
      </c>
      <c r="C260" s="88" t="s">
        <v>221</v>
      </c>
      <c r="D260" s="48"/>
      <c r="E260" s="47">
        <f>E261</f>
        <v>435</v>
      </c>
    </row>
    <row r="261" spans="1:5" ht="38.25">
      <c r="A261" s="107" t="s">
        <v>13</v>
      </c>
      <c r="B261" s="88" t="s">
        <v>130</v>
      </c>
      <c r="C261" s="88" t="s">
        <v>223</v>
      </c>
      <c r="D261" s="48"/>
      <c r="E261" s="47">
        <f>E262</f>
        <v>435</v>
      </c>
    </row>
    <row r="262" spans="1:5" ht="25.5">
      <c r="A262" s="110" t="s">
        <v>247</v>
      </c>
      <c r="B262" s="88" t="s">
        <v>130</v>
      </c>
      <c r="C262" s="88" t="s">
        <v>248</v>
      </c>
      <c r="D262" s="48"/>
      <c r="E262" s="47">
        <f>E263</f>
        <v>435</v>
      </c>
    </row>
    <row r="263" spans="1:5" ht="25.5">
      <c r="A263" s="107" t="s">
        <v>228</v>
      </c>
      <c r="B263" s="88" t="s">
        <v>130</v>
      </c>
      <c r="C263" s="88" t="s">
        <v>248</v>
      </c>
      <c r="D263" s="48" t="s">
        <v>229</v>
      </c>
      <c r="E263" s="47">
        <v>435</v>
      </c>
    </row>
    <row r="264" spans="1:5" ht="15" customHeight="1">
      <c r="A264" s="140"/>
      <c r="B264" s="140"/>
      <c r="C264" s="140"/>
      <c r="D264" s="141"/>
      <c r="E264" s="111">
        <f>E12+E69+E76+E88+E114+E177+E196+E219+E234+E258+E181+E189</f>
        <v>354947.379</v>
      </c>
    </row>
    <row r="266" ht="12.75">
      <c r="E266" s="22"/>
    </row>
    <row r="267" ht="12.75">
      <c r="E267" s="22"/>
    </row>
  </sheetData>
  <sheetProtection/>
  <mergeCells count="6">
    <mergeCell ref="A7:E7"/>
    <mergeCell ref="A6:E6"/>
    <mergeCell ref="A264:D264"/>
    <mergeCell ref="A8:A9"/>
    <mergeCell ref="B8:D8"/>
    <mergeCell ref="E8:E9"/>
  </mergeCells>
  <printOptions/>
  <pageMargins left="0.5905511811023623" right="0" top="0.17" bottom="0.1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zoomScalePageLayoutView="0" workbookViewId="0" topLeftCell="A1">
      <selection activeCell="A2" sqref="A2"/>
    </sheetView>
  </sheetViews>
  <sheetFormatPr defaultColWidth="9.125" defaultRowHeight="12.75"/>
  <cols>
    <col min="1" max="1" width="43.75390625" style="4" customWidth="1"/>
    <col min="2" max="2" width="25.75390625" style="4" customWidth="1"/>
    <col min="3" max="3" width="15.25390625" style="6" customWidth="1"/>
    <col min="4" max="4" width="18.875" style="4" customWidth="1"/>
    <col min="5" max="16384" width="9.125" style="4" customWidth="1"/>
  </cols>
  <sheetData>
    <row r="1" ht="12.75">
      <c r="C1" s="10" t="s">
        <v>214</v>
      </c>
    </row>
    <row r="2" ht="12.75">
      <c r="C2" s="10" t="s">
        <v>67</v>
      </c>
    </row>
    <row r="3" ht="12.75">
      <c r="C3" s="10" t="s">
        <v>162</v>
      </c>
    </row>
    <row r="4" ht="12.75">
      <c r="C4" s="10" t="s">
        <v>474</v>
      </c>
    </row>
    <row r="6" spans="1:4" s="23" customFormat="1" ht="47.25" customHeight="1">
      <c r="A6" s="147" t="s">
        <v>460</v>
      </c>
      <c r="B6" s="147"/>
      <c r="C6" s="147"/>
      <c r="D6" s="37"/>
    </row>
    <row r="7" spans="1:4" s="5" customFormat="1" ht="24.75">
      <c r="A7" s="3" t="s">
        <v>75</v>
      </c>
      <c r="B7" s="1" t="s">
        <v>156</v>
      </c>
      <c r="C7" s="1" t="s">
        <v>153</v>
      </c>
      <c r="D7" s="50"/>
    </row>
    <row r="8" spans="1:3" s="13" customFormat="1" ht="20.25" customHeight="1">
      <c r="A8" s="98" t="s">
        <v>150</v>
      </c>
      <c r="B8" s="99" t="s">
        <v>154</v>
      </c>
      <c r="C8" s="90">
        <f>-'Приложение 1'!C8</f>
        <v>-612308.6849999999</v>
      </c>
    </row>
    <row r="9" spans="1:3" s="89" customFormat="1" ht="21.75" customHeight="1">
      <c r="A9" s="26" t="s">
        <v>151</v>
      </c>
      <c r="B9" s="100" t="s">
        <v>155</v>
      </c>
      <c r="C9" s="91">
        <f>'Приложение 2'!D43</f>
        <v>354947.38</v>
      </c>
    </row>
    <row r="10" spans="1:3" ht="24" customHeight="1">
      <c r="A10" s="148" t="s">
        <v>152</v>
      </c>
      <c r="B10" s="148"/>
      <c r="C10" s="34">
        <f>C8+C9</f>
        <v>-257361.30499999993</v>
      </c>
    </row>
    <row r="11" ht="12.75">
      <c r="C11" s="24"/>
    </row>
  </sheetData>
  <sheetProtection/>
  <mergeCells count="2">
    <mergeCell ref="A6:C6"/>
    <mergeCell ref="A10:B10"/>
  </mergeCells>
  <printOptions/>
  <pageMargins left="0.7874015748031497" right="0.3937007874015748" top="0.5" bottom="0.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20" zoomScaleNormal="120" zoomScalePageLayoutView="0" workbookViewId="0" topLeftCell="A1">
      <selection activeCell="C4" sqref="C4"/>
    </sheetView>
  </sheetViews>
  <sheetFormatPr defaultColWidth="9.125" defaultRowHeight="12.75"/>
  <cols>
    <col min="1" max="1" width="26.50390625" style="4" customWidth="1"/>
    <col min="2" max="2" width="12.75390625" style="4" customWidth="1"/>
    <col min="3" max="3" width="14.125" style="6" customWidth="1"/>
    <col min="4" max="4" width="18.125" style="4" customWidth="1"/>
    <col min="5" max="5" width="19.875" style="4" customWidth="1"/>
    <col min="6" max="16384" width="9.125" style="4" customWidth="1"/>
  </cols>
  <sheetData>
    <row r="1" spans="3:5" ht="12.75">
      <c r="C1" s="10"/>
      <c r="E1" s="10" t="s">
        <v>14</v>
      </c>
    </row>
    <row r="2" spans="3:5" ht="12.75">
      <c r="C2" s="10"/>
      <c r="E2" s="10" t="s">
        <v>67</v>
      </c>
    </row>
    <row r="3" spans="3:5" ht="12.75">
      <c r="C3" s="10"/>
      <c r="E3" s="10" t="s">
        <v>162</v>
      </c>
    </row>
    <row r="4" spans="3:5" ht="12.75">
      <c r="C4" s="10"/>
      <c r="E4" s="10" t="s">
        <v>474</v>
      </c>
    </row>
    <row r="6" spans="1:5" s="23" customFormat="1" ht="47.25" customHeight="1">
      <c r="A6" s="147" t="s">
        <v>438</v>
      </c>
      <c r="B6" s="147"/>
      <c r="C6" s="147"/>
      <c r="D6" s="147"/>
      <c r="E6" s="147"/>
    </row>
    <row r="7" spans="1:5" s="5" customFormat="1" ht="61.5">
      <c r="A7" s="2"/>
      <c r="B7" s="1" t="s">
        <v>441</v>
      </c>
      <c r="C7" s="1" t="s">
        <v>442</v>
      </c>
      <c r="D7" s="1" t="s">
        <v>443</v>
      </c>
      <c r="E7" s="1" t="s">
        <v>444</v>
      </c>
    </row>
    <row r="8" spans="1:5" s="5" customFormat="1" ht="36.75" customHeight="1">
      <c r="A8" s="83" t="s">
        <v>439</v>
      </c>
      <c r="B8" s="84">
        <v>0</v>
      </c>
      <c r="C8" s="84">
        <v>0</v>
      </c>
      <c r="D8" s="84">
        <v>0</v>
      </c>
      <c r="E8" s="84">
        <v>0</v>
      </c>
    </row>
    <row r="9" spans="1:5" s="6" customFormat="1" ht="33" customHeight="1">
      <c r="A9" s="85" t="s">
        <v>440</v>
      </c>
      <c r="B9" s="19">
        <v>0</v>
      </c>
      <c r="C9" s="19">
        <v>0</v>
      </c>
      <c r="D9" s="19">
        <v>0</v>
      </c>
      <c r="E9" s="19">
        <v>0</v>
      </c>
    </row>
    <row r="10" spans="1:5" ht="53.25" customHeight="1">
      <c r="A10" s="86" t="s">
        <v>15</v>
      </c>
      <c r="B10" s="19">
        <v>0</v>
      </c>
      <c r="C10" s="19">
        <v>0</v>
      </c>
      <c r="D10" s="19">
        <v>0</v>
      </c>
      <c r="E10" s="19">
        <v>0</v>
      </c>
    </row>
    <row r="11" spans="1:5" ht="12.75">
      <c r="A11" s="87" t="s">
        <v>16</v>
      </c>
      <c r="B11" s="19">
        <v>0</v>
      </c>
      <c r="C11" s="19">
        <v>0</v>
      </c>
      <c r="D11" s="19">
        <v>0</v>
      </c>
      <c r="E11" s="19">
        <v>0</v>
      </c>
    </row>
  </sheetData>
  <sheetProtection/>
  <mergeCells count="1">
    <mergeCell ref="A6:E6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SDuser</cp:lastModifiedBy>
  <cp:lastPrinted>2024-05-28T06:21:51Z</cp:lastPrinted>
  <dcterms:created xsi:type="dcterms:W3CDTF">2005-11-22T09:06:04Z</dcterms:created>
  <dcterms:modified xsi:type="dcterms:W3CDTF">2024-05-28T06:22:44Z</dcterms:modified>
  <cp:category/>
  <cp:version/>
  <cp:contentType/>
  <cp:contentStatus/>
</cp:coreProperties>
</file>